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139.xml" ContentType="application/vnd.openxmlformats-officedocument.spreadsheetml.worksheet+xml"/>
  <Override PartName="/xl/worksheets/sheet197.xml" ContentType="application/vnd.openxmlformats-officedocument.spreadsheetml.worksheet+xml"/>
  <Default Extension="xml" ContentType="application/xml"/>
  <Override PartName="/xl/worksheets/sheet128.xml" ContentType="application/vnd.openxmlformats-officedocument.spreadsheetml.worksheet+xml"/>
  <Override PartName="/xl/worksheets/sheet175.xml" ContentType="application/vnd.openxmlformats-officedocument.spreadsheetml.worksheet+xml"/>
  <Override PartName="/xl/worksheets/sheet186.xml" ContentType="application/vnd.openxmlformats-officedocument.spreadsheetml.workshee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135.xml" ContentType="application/vnd.openxmlformats-officedocument.spreadsheetml.worksheet+xml"/>
  <Override PartName="/xl/worksheets/sheet146.xml" ContentType="application/vnd.openxmlformats-officedocument.spreadsheetml.worksheet+xml"/>
  <Override PartName="/xl/worksheets/sheet164.xml" ContentType="application/vnd.openxmlformats-officedocument.spreadsheetml.worksheet+xml"/>
  <Override PartName="/xl/worksheets/sheet182.xml" ContentType="application/vnd.openxmlformats-officedocument.spreadsheetml.worksheet+xml"/>
  <Override PartName="/xl/worksheets/sheet193.xml" ContentType="application/vnd.openxmlformats-officedocument.spreadsheetml.worksheet+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worksheets/sheet124.xml" ContentType="application/vnd.openxmlformats-officedocument.spreadsheetml.worksheet+xml"/>
  <Override PartName="/xl/worksheets/sheet153.xml" ContentType="application/vnd.openxmlformats-officedocument.spreadsheetml.worksheet+xml"/>
  <Override PartName="/xl/worksheets/sheet171.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worksheets/sheet131.xml" ContentType="application/vnd.openxmlformats-officedocument.spreadsheetml.worksheet+xml"/>
  <Override PartName="/xl/worksheets/sheet142.xml" ContentType="application/vnd.openxmlformats-officedocument.spreadsheetml.worksheet+xml"/>
  <Override PartName="/xl/worksheets/sheet160.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120.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198.xml" ContentType="application/vnd.openxmlformats-officedocument.spreadsheetml.worksheet+xml"/>
  <Override PartName="/xl/worksheets/sheet8.xml" ContentType="application/vnd.openxmlformats-officedocument.spreadsheetml.worksheet+xml"/>
  <Override PartName="/xl/worksheets/sheet21.xml" ContentType="application/vnd.openxmlformats-officedocument.spreadsheetml.worksheet+xml"/>
  <Override PartName="/xl/worksheets/sheet158.xml" ContentType="application/vnd.openxmlformats-officedocument.spreadsheetml.worksheet+xml"/>
  <Override PartName="/xl/worksheets/sheet169.xml" ContentType="application/vnd.openxmlformats-officedocument.spreadsheetml.worksheet+xml"/>
  <Override PartName="/xl/worksheets/sheet187.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29.xml" ContentType="application/vnd.openxmlformats-officedocument.spreadsheetml.worksheet+xml"/>
  <Override PartName="/xl/worksheets/sheet147.xml" ContentType="application/vnd.openxmlformats-officedocument.spreadsheetml.worksheet+xml"/>
  <Override PartName="/xl/worksheets/sheet176.xml" ContentType="application/vnd.openxmlformats-officedocument.spreadsheetml.worksheet+xml"/>
  <Override PartName="/xl/worksheets/sheet194.xml" ContentType="application/vnd.openxmlformats-officedocument.spreadsheetml.worksheet+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worksheets/sheet118.xml" ContentType="application/vnd.openxmlformats-officedocument.spreadsheetml.worksheet+xml"/>
  <Override PartName="/xl/worksheets/sheet136.xml" ContentType="application/vnd.openxmlformats-officedocument.spreadsheetml.worksheet+xml"/>
  <Override PartName="/xl/worksheets/sheet154.xml" ContentType="application/vnd.openxmlformats-officedocument.spreadsheetml.worksheet+xml"/>
  <Override PartName="/xl/worksheets/sheet165.xml" ContentType="application/vnd.openxmlformats-officedocument.spreadsheetml.worksheet+xml"/>
  <Override PartName="/xl/worksheets/sheet183.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worksheets/sheet143.xml" ContentType="application/vnd.openxmlformats-officedocument.spreadsheetml.worksheet+xml"/>
  <Override PartName="/xl/worksheets/sheet161.xml" ContentType="application/vnd.openxmlformats-officedocument.spreadsheetml.worksheet+xml"/>
  <Override PartName="/xl/worksheets/sheet172.xml" ContentType="application/vnd.openxmlformats-officedocument.spreadsheetml.worksheet+xml"/>
  <Override PartName="/xl/worksheets/sheet190.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32.xml" ContentType="application/vnd.openxmlformats-officedocument.spreadsheetml.worksheet+xml"/>
  <Override PartName="/xl/worksheets/sheet150.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worksheets/sheet199.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worksheets/sheet159.xml" ContentType="application/vnd.openxmlformats-officedocument.spreadsheetml.worksheet+xml"/>
  <Override PartName="/xl/worksheets/sheet177.xml" ContentType="application/vnd.openxmlformats-officedocument.spreadsheetml.worksheet+xml"/>
  <Override PartName="/xl/worksheets/sheet188.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119.xml" ContentType="application/vnd.openxmlformats-officedocument.spreadsheetml.worksheet+xml"/>
  <Override PartName="/xl/worksheets/sheet137.xml" ContentType="application/vnd.openxmlformats-officedocument.spreadsheetml.worksheet+xml"/>
  <Override PartName="/xl/worksheets/sheet148.xml" ContentType="application/vnd.openxmlformats-officedocument.spreadsheetml.worksheet+xml"/>
  <Override PartName="/xl/worksheets/sheet166.xml" ContentType="application/vnd.openxmlformats-officedocument.spreadsheetml.worksheet+xml"/>
  <Override PartName="/xl/worksheets/sheet184.xml" ContentType="application/vnd.openxmlformats-officedocument.spreadsheetml.worksheet+xml"/>
  <Override PartName="/xl/worksheets/sheet195.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Override PartName="/xl/worksheets/sheet126.xml" ContentType="application/vnd.openxmlformats-officedocument.spreadsheetml.worksheet+xml"/>
  <Override PartName="/xl/worksheets/sheet155.xml" ContentType="application/vnd.openxmlformats-officedocument.spreadsheetml.worksheet+xml"/>
  <Override PartName="/xl/worksheets/sheet17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133.xml" ContentType="application/vnd.openxmlformats-officedocument.spreadsheetml.worksheet+xml"/>
  <Override PartName="/xl/worksheets/sheet144.xml" ContentType="application/vnd.openxmlformats-officedocument.spreadsheetml.worksheet+xml"/>
  <Override PartName="/xl/worksheets/sheet162.xml" ContentType="application/vnd.openxmlformats-officedocument.spreadsheetml.worksheet+xml"/>
  <Override PartName="/xl/worksheets/sheet180.xml" ContentType="application/vnd.openxmlformats-officedocument.spreadsheetml.worksheet+xml"/>
  <Override PartName="/xl/worksheets/sheet191.xml" ContentType="application/vnd.openxmlformats-officedocument.spreadsheetml.worksheet+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Override PartName="/xl/worksheets/sheet151.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worksheets/sheet140.xml" ContentType="application/vnd.openxmlformats-officedocument.spreadsheetml.workshee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189.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worksheets/sheet149.xml" ContentType="application/vnd.openxmlformats-officedocument.spreadsheetml.worksheet+xml"/>
  <Override PartName="/xl/worksheets/sheet178.xml" ContentType="application/vnd.openxmlformats-officedocument.spreadsheetml.worksheet+xml"/>
  <Override PartName="/xl/worksheets/sheet196.xml" ContentType="application/vnd.openxmlformats-officedocument.spreadsheetml.worksheet+xml"/>
  <Override PartName="/xl/worksheets/sheet109.xml" ContentType="application/vnd.openxmlformats-officedocument.spreadsheetml.worksheet+xml"/>
  <Override PartName="/xl/worksheets/sheet138.xml" ContentType="application/vnd.openxmlformats-officedocument.spreadsheetml.worksheet+xml"/>
  <Override PartName="/xl/worksheets/sheet156.xml" ContentType="application/vnd.openxmlformats-officedocument.spreadsheetml.worksheet+xml"/>
  <Override PartName="/xl/worksheets/sheet167.xml" ContentType="application/vnd.openxmlformats-officedocument.spreadsheetml.worksheet+xml"/>
  <Override PartName="/xl/worksheets/sheet185.xml" ContentType="application/vnd.openxmlformats-officedocument.spreadsheetml.worksheet+xml"/>
  <Override PartName="/xl/worksheets/sheet2.xml" ContentType="application/vnd.openxmlformats-officedocument.spreadsheetml.worksheet+xml"/>
  <Override PartName="/xl/worksheets/sheet116.xml" ContentType="application/vnd.openxmlformats-officedocument.spreadsheetml.worksheet+xml"/>
  <Override PartName="/xl/worksheets/sheet127.xml" ContentType="application/vnd.openxmlformats-officedocument.spreadsheetml.worksheet+xml"/>
  <Override PartName="/xl/worksheets/sheet145.xml" ContentType="application/vnd.openxmlformats-officedocument.spreadsheetml.worksheet+xml"/>
  <Override PartName="/xl/worksheets/sheet174.xml" ContentType="application/vnd.openxmlformats-officedocument.spreadsheetml.worksheet+xml"/>
  <Override PartName="/xl/worksheets/sheet192.xml" ContentType="application/vnd.openxmlformats-officedocument.spreadsheetml.worksheet+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34.xml" ContentType="application/vnd.openxmlformats-officedocument.spreadsheetml.worksheet+xml"/>
  <Override PartName="/xl/worksheets/sheet152.xml" ContentType="application/vnd.openxmlformats-officedocument.spreadsheetml.worksheet+xml"/>
  <Override PartName="/xl/worksheets/sheet163.xml" ContentType="application/vnd.openxmlformats-officedocument.spreadsheetml.worksheet+xml"/>
  <Override PartName="/xl/worksheets/sheet181.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41.xml" ContentType="application/vnd.openxmlformats-officedocument.spreadsheetml.worksheet+xml"/>
  <Override PartName="/xl/worksheets/sheet170.xml" ContentType="application/vnd.openxmlformats-officedocument.spreadsheetml.worksheet+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30.xml" ContentType="application/vnd.openxmlformats-officedocument.spreadsheetml.worksheet+xml"/>
  <Override PartName="/xl/worksheets/sheet53.xml" ContentType="application/vnd.openxmlformats-officedocument.spreadsheetml.worksheet+xml"/>
  <Override PartName="/xl/worksheets/sheet42.xml" ContentType="application/vnd.openxmlformats-officedocument.spreadsheetml.worksheet+xml"/>
  <Override PartName="/xl/worksheets/sheet179.xml" ContentType="application/vnd.openxmlformats-officedocument.spreadsheetml.worksheet+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168.xml" ContentType="application/vnd.openxmlformats-officedocument.spreadsheetml.worksheet+xml"/>
  <Override PartName="/xl/worksheets/sheet157.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813" activeTab="1"/>
  </bookViews>
  <sheets>
    <sheet name="ПЛАН" sheetId="38" r:id="rId1"/>
    <sheet name="ЗАКУПКИ" sheetId="39" r:id="rId2"/>
    <sheet name="111-211 Б" sheetId="2" r:id="rId3"/>
    <sheet name="119-213 Б " sheetId="41" r:id="rId4"/>
    <sheet name="119-226 Б " sheetId="100" r:id="rId5"/>
    <sheet name="111-266 Б" sheetId="42" r:id="rId6"/>
    <sheet name="112-212 Б" sheetId="3" r:id="rId7"/>
    <sheet name="112-214 Б" sheetId="43" r:id="rId8"/>
    <sheet name="112-226 Б" sheetId="44" r:id="rId9"/>
    <sheet name="112-266 Б" sheetId="45" r:id="rId10"/>
    <sheet name="851-291 имущ Б" sheetId="46" r:id="rId11"/>
    <sheet name="851-291 земля Б" sheetId="47" r:id="rId12"/>
    <sheet name="852-291 транс Б" sheetId="48" r:id="rId13"/>
    <sheet name="852-291пошл Б" sheetId="49" r:id="rId14"/>
    <sheet name="853-291негатив Б" sheetId="50" r:id="rId15"/>
    <sheet name="244-221 Б " sheetId="52" r:id="rId16"/>
    <sheet name="244-222 Б" sheetId="53" r:id="rId17"/>
    <sheet name="244-223 Б " sheetId="54" r:id="rId18"/>
    <sheet name="244-224 Б" sheetId="12" r:id="rId19"/>
    <sheet name="244-225 Б" sheetId="55" r:id="rId20"/>
    <sheet name="244-226 Б" sheetId="56" r:id="rId21"/>
    <sheet name="244-227 Б" sheetId="57" r:id="rId22"/>
    <sheet name="244-228 Б" sheetId="58" r:id="rId23"/>
    <sheet name="244-229 Б" sheetId="59" r:id="rId24"/>
    <sheet name="244-310 Б " sheetId="101" r:id="rId25"/>
    <sheet name="244-341Б" sheetId="60" r:id="rId26"/>
    <sheet name="244-342 Б" sheetId="61" r:id="rId27"/>
    <sheet name="244-343 Б" sheetId="63" r:id="rId28"/>
    <sheet name="расчет бензина" sheetId="233" r:id="rId29"/>
    <sheet name="244-344 Б" sheetId="64" r:id="rId30"/>
    <sheet name="мягкий инвентарь" sheetId="234" r:id="rId31"/>
    <sheet name="244-345 Б" sheetId="65" r:id="rId32"/>
    <sheet name="моющие" sheetId="236" r:id="rId33"/>
    <sheet name="канцелярка" sheetId="235" r:id="rId34"/>
    <sheet name="244-346 Б" sheetId="66" r:id="rId35"/>
    <sheet name="244-349 Б" sheetId="67" r:id="rId36"/>
    <sheet name="244-352 Б " sheetId="103" r:id="rId37"/>
    <sheet name="244-353 Б " sheetId="102" r:id="rId38"/>
    <sheet name="247-223 Б" sheetId="224" r:id="rId39"/>
    <sheet name="111-211 Вн ГЗ" sheetId="70" r:id="rId40"/>
    <sheet name="119-213  Вн ГЗ" sheetId="71" r:id="rId41"/>
    <sheet name="119-226 Вн ГЗ" sheetId="104" r:id="rId42"/>
    <sheet name="111-266 Вн ГЗ" sheetId="72" r:id="rId43"/>
    <sheet name="112-212Вн ГЗ" sheetId="73" r:id="rId44"/>
    <sheet name="112-214 ВнГЗ" sheetId="74" r:id="rId45"/>
    <sheet name="112-226 ВнГЗ" sheetId="75" r:id="rId46"/>
    <sheet name="112-266 ВнГЗ" sheetId="76" r:id="rId47"/>
    <sheet name="851-291 имущ ВнГЗ" sheetId="77" r:id="rId48"/>
    <sheet name="851-291 земля ВнГЗ" sheetId="78" r:id="rId49"/>
    <sheet name="852-291 транс ВнГЗ" sheetId="79" r:id="rId50"/>
    <sheet name="852-291пошл ВнГЗ" sheetId="80" r:id="rId51"/>
    <sheet name="853-291негатив ВнГЗ" sheetId="81" r:id="rId52"/>
    <sheet name="244-221 ВнГЗ" sheetId="83" r:id="rId53"/>
    <sheet name="244-222 ВнГЗ" sheetId="84" r:id="rId54"/>
    <sheet name="244-223 ВН ГЗ." sheetId="219" r:id="rId55"/>
    <sheet name="244-224 ВнГЗ" sheetId="86" r:id="rId56"/>
    <sheet name="244-225 ВнГЗ" sheetId="87" r:id="rId57"/>
    <sheet name="244-226ВнГЗ" sheetId="88" r:id="rId58"/>
    <sheet name="244-227 ВнГЗ" sheetId="89" r:id="rId59"/>
    <sheet name="244-228 ВнГЗ" sheetId="90" r:id="rId60"/>
    <sheet name="244-229 ВнГЗ" sheetId="91" r:id="rId61"/>
    <sheet name="244-310 ВнГЗ" sheetId="105" r:id="rId62"/>
    <sheet name="244-341 ВнГЗ" sheetId="92" r:id="rId63"/>
    <sheet name="244-342 ВнГЗ" sheetId="93" r:id="rId64"/>
    <sheet name="бензин" sheetId="237" r:id="rId65"/>
    <sheet name="244-343 ВнГЗ" sheetId="94" r:id="rId66"/>
    <sheet name="244-344 ВнГЗ" sheetId="95" r:id="rId67"/>
    <sheet name="мягкий инвентарь," sheetId="238" r:id="rId68"/>
    <sheet name="244-345 ВнГЗ" sheetId="96" r:id="rId69"/>
    <sheet name="244-346 ВнГЗ" sheetId="97" r:id="rId70"/>
    <sheet name="прочие" sheetId="241" r:id="rId71"/>
    <sheet name="канцелярка." sheetId="240" r:id="rId72"/>
    <sheet name="244-349 ВнГЗ" sheetId="98" r:id="rId73"/>
    <sheet name="244-352 ВнГЗ" sheetId="106" r:id="rId74"/>
    <sheet name="244-353 ВнГЗ" sheetId="107" r:id="rId75"/>
    <sheet name="247-223 ВН ГЗ." sheetId="230" r:id="rId76"/>
    <sheet name="111-211 Вн доп" sheetId="108" r:id="rId77"/>
    <sheet name="119-213  Вн доп" sheetId="109" r:id="rId78"/>
    <sheet name="119-226 Вн доп" sheetId="110" r:id="rId79"/>
    <sheet name="111-266 Вн доп" sheetId="111" r:id="rId80"/>
    <sheet name="112-212Вн доп" sheetId="112" r:id="rId81"/>
    <sheet name="112-214 Вн доп" sheetId="113" r:id="rId82"/>
    <sheet name="112-226 Вн доп" sheetId="114" r:id="rId83"/>
    <sheet name="112-266 Вн доп" sheetId="115" r:id="rId84"/>
    <sheet name="851-291 имущ Вн доп" sheetId="116" r:id="rId85"/>
    <sheet name="851-291 земля Вн доп" sheetId="117" r:id="rId86"/>
    <sheet name="852-291 транс Вн доп" sheetId="118" r:id="rId87"/>
    <sheet name="852-291пошл Вн доп" sheetId="119" r:id="rId88"/>
    <sheet name="853-291негатив Вн доп" sheetId="120" r:id="rId89"/>
    <sheet name="244-221 Вн доп" sheetId="121" r:id="rId90"/>
    <sheet name="244-222 Вн доп" sheetId="122" r:id="rId91"/>
    <sheet name="244-223 ВН доп" sheetId="220" r:id="rId92"/>
    <sheet name="244-224 Вн доп" sheetId="124" r:id="rId93"/>
    <sheet name="244-225 Вн доп" sheetId="125" r:id="rId94"/>
    <sheet name="244-226Вн доп" sheetId="126" r:id="rId95"/>
    <sheet name="244-227 Вн доп" sheetId="127" r:id="rId96"/>
    <sheet name="244-228 Вн доп" sheetId="128" r:id="rId97"/>
    <sheet name="244-229 Вн доп" sheetId="129" r:id="rId98"/>
    <sheet name="244-310 Вн доп" sheetId="130" r:id="rId99"/>
    <sheet name="244-341 Вн доп" sheetId="131" r:id="rId100"/>
    <sheet name="244-342 Вн доп" sheetId="132" r:id="rId101"/>
    <sheet name="244-343 Вн доп" sheetId="133" r:id="rId102"/>
    <sheet name="244-344 Вн доп" sheetId="134" r:id="rId103"/>
    <sheet name="мягкий инвентарь,," sheetId="242" r:id="rId104"/>
    <sheet name="244-345 Вн доп" sheetId="135" r:id="rId105"/>
    <sheet name="прочие.." sheetId="243" r:id="rId106"/>
    <sheet name="244-346 Вн доп" sheetId="136" r:id="rId107"/>
    <sheet name="244-349 Вн доп" sheetId="137" r:id="rId108"/>
    <sheet name="244-352 Вн доп" sheetId="138" r:id="rId109"/>
    <sheet name="244-353 Вн доп" sheetId="139" r:id="rId110"/>
    <sheet name="247-223 ВН доп " sheetId="229" r:id="rId111"/>
    <sheet name="111-211 безв" sheetId="142" r:id="rId112"/>
    <sheet name="119-213  безв" sheetId="143" r:id="rId113"/>
    <sheet name="119-226 безв" sheetId="144" r:id="rId114"/>
    <sheet name="111-266 безв" sheetId="145" r:id="rId115"/>
    <sheet name="112-212 безв" sheetId="146" r:id="rId116"/>
    <sheet name="112-214 безв" sheetId="147" r:id="rId117"/>
    <sheet name="112-226 безв" sheetId="148" r:id="rId118"/>
    <sheet name="112-266 безв" sheetId="149" r:id="rId119"/>
    <sheet name="851-291 имущ безв" sheetId="150" r:id="rId120"/>
    <sheet name="851-291 земля безв" sheetId="151" r:id="rId121"/>
    <sheet name="852-291 транс безв" sheetId="152" r:id="rId122"/>
    <sheet name="852-291пошл безв" sheetId="153" r:id="rId123"/>
    <sheet name="853-291негатив безв" sheetId="154" r:id="rId124"/>
    <sheet name="244-221 безв" sheetId="155" r:id="rId125"/>
    <sheet name="244-222 безв" sheetId="156" r:id="rId126"/>
    <sheet name="244-223 ВН доп " sheetId="221" r:id="rId127"/>
    <sheet name="244-224 безв" sheetId="158" r:id="rId128"/>
    <sheet name="244-225 безв" sheetId="159" r:id="rId129"/>
    <sheet name="244-226 безв" sheetId="160" r:id="rId130"/>
    <sheet name="244-227 безв" sheetId="161" r:id="rId131"/>
    <sheet name="244-228 безв" sheetId="162" r:id="rId132"/>
    <sheet name="244-229 безв" sheetId="163" r:id="rId133"/>
    <sheet name="244-310 безв" sheetId="164" r:id="rId134"/>
    <sheet name="244-341 безв" sheetId="165" r:id="rId135"/>
    <sheet name="244-342 безв" sheetId="166" r:id="rId136"/>
    <sheet name="244-343 безв" sheetId="167" r:id="rId137"/>
    <sheet name="244-344 безв" sheetId="168" r:id="rId138"/>
    <sheet name="244-345 безв" sheetId="169" r:id="rId139"/>
    <sheet name="262 безв" sheetId="244" r:id="rId140"/>
    <sheet name="244-346 без" sheetId="170" r:id="rId141"/>
    <sheet name="244-349 безв" sheetId="171" r:id="rId142"/>
    <sheet name="244-352 безв" sheetId="172" r:id="rId143"/>
    <sheet name="244-353 безв" sheetId="173" r:id="rId144"/>
    <sheet name="247-223 безв" sheetId="228" r:id="rId145"/>
    <sheet name="243- кап.рем.1" sheetId="175" r:id="rId146"/>
    <sheet name="225 кап.рем." sheetId="176" r:id="rId147"/>
    <sheet name="244-310 целевая" sheetId="177" r:id="rId148"/>
    <sheet name="244- доступ 1 " sheetId="178" r:id="rId149"/>
    <sheet name="Лист2" sheetId="252" r:id="rId150"/>
    <sheet name="244- доступ 2" sheetId="179" r:id="rId151"/>
    <sheet name="244 пожарка" sheetId="251" r:id="rId152"/>
    <sheet name="244- пожарка 1" sheetId="180" r:id="rId153"/>
    <sheet name="244-225 террор" sheetId="181" r:id="rId154"/>
    <sheet name="244-226 террор " sheetId="182" r:id="rId155"/>
    <sheet name="244-228 цел кап влож" sheetId="183" r:id="rId156"/>
    <sheet name="244 гранты" sheetId="184" r:id="rId157"/>
    <sheet name="321-265 меры" sheetId="185" r:id="rId158"/>
    <sheet name="112-267 меры " sheetId="186" r:id="rId159"/>
    <sheet name="111-211 подсобн" sheetId="187" r:id="rId160"/>
    <sheet name="119-213  подсоб" sheetId="188" r:id="rId161"/>
    <sheet name="119-226 подсоб" sheetId="189" r:id="rId162"/>
    <sheet name="111-266 подсоб" sheetId="190" r:id="rId163"/>
    <sheet name="112-212 подсоб" sheetId="191" r:id="rId164"/>
    <sheet name="112-214 подсоб" sheetId="192" r:id="rId165"/>
    <sheet name="112-226 подсоб" sheetId="193" r:id="rId166"/>
    <sheet name="112-266 подсоб" sheetId="194" r:id="rId167"/>
    <sheet name="851-291 имущ подсоб" sheetId="195" r:id="rId168"/>
    <sheet name="851-291 земля подсоб" sheetId="196" r:id="rId169"/>
    <sheet name="852-291 транс подсоб" sheetId="197" r:id="rId170"/>
    <sheet name="852-291пошл подсоб" sheetId="198" r:id="rId171"/>
    <sheet name="853-291негатив подсоб" sheetId="199" r:id="rId172"/>
    <sheet name="244-221 подсоб" sheetId="200" r:id="rId173"/>
    <sheet name="244-222 подсоб" sheetId="201" r:id="rId174"/>
    <sheet name="244-223 ВН доп  " sheetId="222" r:id="rId175"/>
    <sheet name="244-224 подсоб" sheetId="203" r:id="rId176"/>
    <sheet name="244-225 подсоб" sheetId="204" r:id="rId177"/>
    <sheet name="244-226 подсоб" sheetId="205" r:id="rId178"/>
    <sheet name="244-227 подсоб" sheetId="206" r:id="rId179"/>
    <sheet name="244-228 подсоб" sheetId="207" r:id="rId180"/>
    <sheet name="244-229 подсоб" sheetId="208" r:id="rId181"/>
    <sheet name="244-310 подсоб" sheetId="209" r:id="rId182"/>
    <sheet name="244-341 подсоб" sheetId="210" r:id="rId183"/>
    <sheet name="244-342 подсоб" sheetId="211" r:id="rId184"/>
    <sheet name="244-343 подсоб" sheetId="212" r:id="rId185"/>
    <sheet name="244-344 подсоб" sheetId="213" r:id="rId186"/>
    <sheet name="244-345 подсоб" sheetId="214" r:id="rId187"/>
    <sheet name="244-346 подсоб" sheetId="215" r:id="rId188"/>
    <sheet name="244-349 подсоб" sheetId="216" r:id="rId189"/>
    <sheet name="244-352 подсоб" sheetId="217" r:id="rId190"/>
    <sheet name="244-353 подсоб" sheetId="218" r:id="rId191"/>
    <sheet name="247-223 ВН подс" sheetId="231" r:id="rId192"/>
    <sheet name="111-211 СДУ" sheetId="246" r:id="rId193"/>
    <sheet name="119-213 СДУ" sheetId="223" r:id="rId194"/>
    <sheet name="244-226 СДУ" sheetId="247" r:id="rId195"/>
    <sheet name="244-310 СДУ" sheetId="248" r:id="rId196"/>
    <sheet name="244-345 СДУ" sheetId="249" r:id="rId197"/>
    <sheet name="244-346 СДУ" sheetId="250" r:id="rId198"/>
    <sheet name="Лист1" sheetId="253" r:id="rId199"/>
  </sheets>
  <externalReferences>
    <externalReference r:id="rId200"/>
    <externalReference r:id="rId201"/>
  </externalReferences>
  <definedNames>
    <definedName name="TABLE" localSheetId="1">ЗАКУПКИ!#REF!</definedName>
    <definedName name="TABLE" localSheetId="0">ПЛАН!#REF!</definedName>
    <definedName name="TABLE_2" localSheetId="1">ЗАКУПКИ!#REF!</definedName>
    <definedName name="TABLE_2" localSheetId="0">ПЛАН!#REF!</definedName>
    <definedName name="_xlnm.Print_Titles" localSheetId="1">ЗАКУПКИ!$3:$6</definedName>
    <definedName name="_xlnm.Print_Titles" localSheetId="0">ПЛАН!$32:$35</definedName>
    <definedName name="_xlnm.Print_Area" localSheetId="2">'111-211 Б'!$A$1:$G$27</definedName>
    <definedName name="_xlnm.Print_Area" localSheetId="111">'111-211 безв'!$A$1:$G$33</definedName>
    <definedName name="_xlnm.Print_Area" localSheetId="39">'111-211 Вн ГЗ'!$A$1:$G$34</definedName>
    <definedName name="_xlnm.Print_Area" localSheetId="76">'111-211 Вн доп'!$A$1:$G$33</definedName>
    <definedName name="_xlnm.Print_Area" localSheetId="159">'111-211 подсобн'!$A$1:$G$29</definedName>
    <definedName name="_xlnm.Print_Area" localSheetId="6">'112-212 Б'!$A$1:$G$27</definedName>
    <definedName name="_xlnm.Print_Area" localSheetId="115">'112-212 безв'!$A$1:$G$22</definedName>
    <definedName name="_xlnm.Print_Area" localSheetId="163">'112-212 подсоб'!$A$1:$G$22</definedName>
    <definedName name="_xlnm.Print_Area" localSheetId="43">'112-212Вн ГЗ'!$A$1:$G$22</definedName>
    <definedName name="_xlnm.Print_Area" localSheetId="80">'112-212Вн доп'!$A$1:$G$26</definedName>
    <definedName name="_xlnm.Print_Area" localSheetId="7">'112-214 Б'!$A$1:$G$30</definedName>
    <definedName name="_xlnm.Print_Area" localSheetId="116">'112-214 безв'!$A$1:$G$22</definedName>
    <definedName name="_xlnm.Print_Area" localSheetId="81">'112-214 Вн доп'!$A$1:$G$26</definedName>
    <definedName name="_xlnm.Print_Area" localSheetId="44">'112-214 ВнГЗ'!$A$1:$G$22</definedName>
    <definedName name="_xlnm.Print_Area" localSheetId="164">'112-214 подсоб'!$A$1:$G$22</definedName>
    <definedName name="_xlnm.Print_Area" localSheetId="8">'112-226 Б'!$A$1:$G$25</definedName>
    <definedName name="_xlnm.Print_Area" localSheetId="117">'112-226 безв'!$A$1:$G$22</definedName>
    <definedName name="_xlnm.Print_Area" localSheetId="82">'112-226 Вн доп'!$A$1:$G$26</definedName>
    <definedName name="_xlnm.Print_Area" localSheetId="45">'112-226 ВнГЗ'!$A$1:$G$22</definedName>
    <definedName name="_xlnm.Print_Area" localSheetId="165">'112-226 подсоб'!$A$1:$G$22</definedName>
    <definedName name="_xlnm.Print_Area" localSheetId="9">'112-266 Б'!$A$1:$G$28</definedName>
    <definedName name="_xlnm.Print_Area" localSheetId="118">'112-266 безв'!$A$1:$G$22</definedName>
    <definedName name="_xlnm.Print_Area" localSheetId="83">'112-266 Вн доп'!$A$1:$G$26</definedName>
    <definedName name="_xlnm.Print_Area" localSheetId="46">'112-266 ВнГЗ'!$A$1:$G$22</definedName>
    <definedName name="_xlnm.Print_Area" localSheetId="166">'112-266 подсоб'!$A$1:$G$22</definedName>
    <definedName name="_xlnm.Print_Area" localSheetId="158">'112-267 меры '!$A$1:$G$18</definedName>
    <definedName name="_xlnm.Print_Area" localSheetId="146">'225 кап.рем.'!$A$1:$G$21</definedName>
    <definedName name="_xlnm.Print_Area" localSheetId="145">'243- кап.рем.1'!$A$1:$G$49</definedName>
    <definedName name="_xlnm.Print_Area" localSheetId="156">'244 гранты'!$A$1:$G$49</definedName>
    <definedName name="_xlnm.Print_Area" localSheetId="148">'244- доступ 1 '!$A$1:$G$49</definedName>
    <definedName name="_xlnm.Print_Area" localSheetId="150">'244- доступ 2'!$A$1:$G$49</definedName>
    <definedName name="_xlnm.Print_Area" localSheetId="152">'244- пожарка 1'!$A$1:$G$49</definedName>
    <definedName name="_xlnm.Print_Area" localSheetId="15">'244-221 Б '!$A$1:$D$38</definedName>
    <definedName name="_xlnm.Print_Area" localSheetId="124">'244-221 безв'!$A$1:$D$40</definedName>
    <definedName name="_xlnm.Print_Area" localSheetId="89">'244-221 Вн доп'!$A$1:$D$44</definedName>
    <definedName name="_xlnm.Print_Area" localSheetId="52">'244-221 ВнГЗ'!$A$1:$D$22</definedName>
    <definedName name="_xlnm.Print_Area" localSheetId="172">'244-221 подсоб'!$A$1:$D$40</definedName>
    <definedName name="_xlnm.Print_Area" localSheetId="18">'244-224 Б'!$A$1:$G$23</definedName>
    <definedName name="_xlnm.Print_Area" localSheetId="127">'244-224 безв'!$A$1:$G$21</definedName>
    <definedName name="_xlnm.Print_Area" localSheetId="92">'244-224 Вн доп'!$A$1:$G$25</definedName>
    <definedName name="_xlnm.Print_Area" localSheetId="55">'244-224 ВнГЗ'!$A$1:$G$21</definedName>
    <definedName name="_xlnm.Print_Area" localSheetId="175">'244-224 подсоб'!$A$1:$G$21</definedName>
    <definedName name="_xlnm.Print_Area" localSheetId="19">'244-225 Б'!$A$1:$G$28</definedName>
    <definedName name="_xlnm.Print_Area" localSheetId="128">'244-225 безв'!$A$1:$G$49</definedName>
    <definedName name="_xlnm.Print_Area" localSheetId="93">'244-225 Вн доп'!$A$1:$G$23</definedName>
    <definedName name="_xlnm.Print_Area" localSheetId="56">'244-225 ВнГЗ'!$A$1:$G$30</definedName>
    <definedName name="_xlnm.Print_Area" localSheetId="176">'244-225 подсоб'!$A$1:$G$49</definedName>
    <definedName name="_xlnm.Print_Area" localSheetId="153">'244-225 террор'!$A$1:$G$49</definedName>
    <definedName name="_xlnm.Print_Area" localSheetId="20">'244-226 Б'!$A$1:$G$24</definedName>
    <definedName name="_xlnm.Print_Area" localSheetId="129">'244-226 безв'!$A$1:$G$49</definedName>
    <definedName name="_xlnm.Print_Area" localSheetId="177">'244-226 подсоб'!$A$1:$G$49</definedName>
    <definedName name="_xlnm.Print_Area" localSheetId="154">'244-226 террор '!$A$1:$G$49</definedName>
    <definedName name="_xlnm.Print_Area" localSheetId="94">'244-226Вн доп'!$A$1:$G$49</definedName>
    <definedName name="_xlnm.Print_Area" localSheetId="57">'244-226ВнГЗ'!$A$1:$G$30</definedName>
    <definedName name="_xlnm.Print_Area" localSheetId="21">'244-227 Б'!$A$1:$G$30</definedName>
    <definedName name="_xlnm.Print_Area" localSheetId="130">'244-227 безв'!$A$1:$G$49</definedName>
    <definedName name="_xlnm.Print_Area" localSheetId="95">'244-227 Вн доп'!$A$1:$G$49</definedName>
    <definedName name="_xlnm.Print_Area" localSheetId="58">'244-227 ВнГЗ'!$A$1:$G$49</definedName>
    <definedName name="_xlnm.Print_Area" localSheetId="178">'244-227 подсоб'!$A$1:$G$49</definedName>
    <definedName name="_xlnm.Print_Area" localSheetId="22">'244-228 Б'!$A$1:$G$53</definedName>
    <definedName name="_xlnm.Print_Area" localSheetId="131">'244-228 безв'!$A$1:$G$49</definedName>
    <definedName name="_xlnm.Print_Area" localSheetId="96">'244-228 Вн доп'!$A$1:$G$49</definedName>
    <definedName name="_xlnm.Print_Area" localSheetId="59">'244-228 ВнГЗ'!$A$1:$G$24</definedName>
    <definedName name="_xlnm.Print_Area" localSheetId="179">'244-228 подсоб'!$A$1:$G$49</definedName>
    <definedName name="_xlnm.Print_Area" localSheetId="155">'244-228 цел кап влож'!$A$1:$G$49</definedName>
    <definedName name="_xlnm.Print_Area" localSheetId="23">'244-229 Б'!$A$1:$G$53</definedName>
    <definedName name="_xlnm.Print_Area" localSheetId="132">'244-229 безв'!$A$1:$G$49</definedName>
    <definedName name="_xlnm.Print_Area" localSheetId="97">'244-229 Вн доп'!$A$1:$G$49</definedName>
    <definedName name="_xlnm.Print_Area" localSheetId="60">'244-229 ВнГЗ'!$A$1:$G$49</definedName>
    <definedName name="_xlnm.Print_Area" localSheetId="180">'244-229 подсоб'!$A$1:$G$49</definedName>
    <definedName name="_xlnm.Print_Area" localSheetId="24">'244-310 Б '!$A$1:$G$53</definedName>
    <definedName name="_xlnm.Print_Area" localSheetId="133">'244-310 безв'!$A$1:$G$49</definedName>
    <definedName name="_xlnm.Print_Area" localSheetId="98">'244-310 Вн доп'!$A$1:$G$31</definedName>
    <definedName name="_xlnm.Print_Area" localSheetId="61">'244-310 ВнГЗ'!$A$1:$G$22</definedName>
    <definedName name="_xlnm.Print_Area" localSheetId="181">'244-310 подсоб'!$A$1:$G$49</definedName>
    <definedName name="_xlnm.Print_Area" localSheetId="147">'244-310 целевая'!$A$1:$G$49</definedName>
    <definedName name="_xlnm.Print_Area" localSheetId="27">'244-343 Б'!$A$1:$G$22</definedName>
    <definedName name="_xlnm.Print_Area" localSheetId="136">'244-343 безв'!$A$1:$G$49</definedName>
    <definedName name="_xlnm.Print_Area" localSheetId="101">'244-343 Вн доп'!$A$1:$G$49</definedName>
    <definedName name="_xlnm.Print_Area" localSheetId="65">'244-343 ВнГЗ'!$A$1:$G$18</definedName>
    <definedName name="_xlnm.Print_Area" localSheetId="184">'244-343 подсоб'!$A$1:$G$49</definedName>
    <definedName name="_xlnm.Print_Area" localSheetId="29">'244-344 Б'!$A$1:$G$53</definedName>
    <definedName name="_xlnm.Print_Area" localSheetId="137">'244-344 безв'!$A$1:$G$49</definedName>
    <definedName name="_xlnm.Print_Area" localSheetId="102">'244-344 Вн доп'!$A$1:$G$49</definedName>
    <definedName name="_xlnm.Print_Area" localSheetId="66">'244-344 ВнГЗ'!$A$1:$G$49</definedName>
    <definedName name="_xlnm.Print_Area" localSheetId="185">'244-344 подсоб'!$A$1:$G$49</definedName>
    <definedName name="_xlnm.Print_Area" localSheetId="31">'244-345 Б'!$A$1:$G$53</definedName>
    <definedName name="_xlnm.Print_Area" localSheetId="138">'244-345 безв'!$A$1:$G$49</definedName>
    <definedName name="_xlnm.Print_Area" localSheetId="104">'244-345 Вн доп'!$A$1:$G$18</definedName>
    <definedName name="_xlnm.Print_Area" localSheetId="68">'244-345 ВнГЗ'!$A$1:$G$18</definedName>
    <definedName name="_xlnm.Print_Area" localSheetId="186">'244-345 подсоб'!$A$1:$G$49</definedName>
    <definedName name="_xlnm.Print_Area" localSheetId="34">'244-346 Б'!$A$1:$G$24</definedName>
    <definedName name="_xlnm.Print_Area" localSheetId="140">'244-346 без'!$A$1:$G$49</definedName>
    <definedName name="_xlnm.Print_Area" localSheetId="106">'244-346 Вн доп'!$A$1:$G$49</definedName>
    <definedName name="_xlnm.Print_Area" localSheetId="69">'244-346 ВнГЗ'!$A$1:$G$18</definedName>
    <definedName name="_xlnm.Print_Area" localSheetId="187">'244-346 подсоб'!$A$1:$G$49</definedName>
    <definedName name="_xlnm.Print_Area" localSheetId="35">'244-349 Б'!$A$1:$G$53</definedName>
    <definedName name="_xlnm.Print_Area" localSheetId="141">'244-349 безв'!$A$1:$G$49</definedName>
    <definedName name="_xlnm.Print_Area" localSheetId="107">'244-349 Вн доп'!$A$1:$G$49</definedName>
    <definedName name="_xlnm.Print_Area" localSheetId="72">'244-349 ВнГЗ'!$A$1:$G$49</definedName>
    <definedName name="_xlnm.Print_Area" localSheetId="188">'244-349 подсоб'!$A$1:$G$49</definedName>
    <definedName name="_xlnm.Print_Area" localSheetId="36">'244-352 Б '!$A$1:$G$53</definedName>
    <definedName name="_xlnm.Print_Area" localSheetId="142">'244-352 безв'!$A$1:$G$49</definedName>
    <definedName name="_xlnm.Print_Area" localSheetId="108">'244-352 Вн доп'!$A$1:$G$49</definedName>
    <definedName name="_xlnm.Print_Area" localSheetId="73">'244-352 ВнГЗ'!$A$1:$G$49</definedName>
    <definedName name="_xlnm.Print_Area" localSheetId="189">'244-352 подсоб'!$A$1:$G$49</definedName>
    <definedName name="_xlnm.Print_Area" localSheetId="37">'244-353 Б '!$A$1:$G$53</definedName>
    <definedName name="_xlnm.Print_Area" localSheetId="143">'244-353 безв'!$A$1:$G$49</definedName>
    <definedName name="_xlnm.Print_Area" localSheetId="109">'244-353 Вн доп'!$A$1:$G$49</definedName>
    <definedName name="_xlnm.Print_Area" localSheetId="74">'244-353 ВнГЗ'!$A$1:$G$49</definedName>
    <definedName name="_xlnm.Print_Area" localSheetId="190">'244-353 подсоб'!$A$1:$G$49</definedName>
    <definedName name="_xlnm.Print_Area" localSheetId="157">'321-265 меры'!$A$1:$G$49</definedName>
    <definedName name="_xlnm.Print_Area" localSheetId="11">'851-291 земля Б'!$A$1:$G$29</definedName>
    <definedName name="_xlnm.Print_Area" localSheetId="120">'851-291 земля безв'!$A$1:$G$22</definedName>
    <definedName name="_xlnm.Print_Area" localSheetId="85">'851-291 земля Вн доп'!$A$1:$G$26</definedName>
    <definedName name="_xlnm.Print_Area" localSheetId="48">'851-291 земля ВнГЗ'!$A$1:$G$22</definedName>
    <definedName name="_xlnm.Print_Area" localSheetId="168">'851-291 земля подсоб'!$A$1:$G$22</definedName>
    <definedName name="_xlnm.Print_Area" localSheetId="10">'851-291 имущ Б'!$A$1:$G$28</definedName>
    <definedName name="_xlnm.Print_Area" localSheetId="119">'851-291 имущ безв'!$A$1:$G$22</definedName>
    <definedName name="_xlnm.Print_Area" localSheetId="84">'851-291 имущ Вн доп'!$A$1:$G$26</definedName>
    <definedName name="_xlnm.Print_Area" localSheetId="47">'851-291 имущ ВнГЗ'!$A$1:$G$22</definedName>
    <definedName name="_xlnm.Print_Area" localSheetId="167">'851-291 имущ подсоб'!$A$1:$G$22</definedName>
    <definedName name="_xlnm.Print_Area" localSheetId="12">'852-291 транс Б'!$A$1:$G$34</definedName>
    <definedName name="_xlnm.Print_Area" localSheetId="121">'852-291 транс безв'!$A$1:$G$22</definedName>
    <definedName name="_xlnm.Print_Area" localSheetId="86">'852-291 транс Вн доп'!$A$1:$G$26</definedName>
    <definedName name="_xlnm.Print_Area" localSheetId="49">'852-291 транс ВнГЗ'!$A$1:$G$22</definedName>
    <definedName name="_xlnm.Print_Area" localSheetId="169">'852-291 транс подсоб'!$A$1:$G$22</definedName>
    <definedName name="_xlnm.Print_Area" localSheetId="13">'852-291пошл Б'!$A$1:$G$26</definedName>
    <definedName name="_xlnm.Print_Area" localSheetId="122">'852-291пошл безв'!$A$1:$G$22</definedName>
    <definedName name="_xlnm.Print_Area" localSheetId="87">'852-291пошл Вн доп'!$A$1:$G$26</definedName>
    <definedName name="_xlnm.Print_Area" localSheetId="50">'852-291пошл ВнГЗ'!$A$1:$G$22</definedName>
    <definedName name="_xlnm.Print_Area" localSheetId="170">'852-291пошл подсоб'!$A$1:$G$22</definedName>
    <definedName name="_xlnm.Print_Area" localSheetId="14">'853-291негатив Б'!$A$1:$G$26</definedName>
    <definedName name="_xlnm.Print_Area" localSheetId="123">'853-291негатив безв'!$A$1:$G$22</definedName>
    <definedName name="_xlnm.Print_Area" localSheetId="88">'853-291негатив Вн доп'!$A$1:$G$26</definedName>
    <definedName name="_xlnm.Print_Area" localSheetId="51">'853-291негатив ВнГЗ'!$A$1:$G$22</definedName>
    <definedName name="_xlnm.Print_Area" localSheetId="171">'853-291негатив подсоб'!$A$1:$G$22</definedName>
    <definedName name="_xlnm.Print_Area" localSheetId="1">ЗАКУПКИ!$A$1:$FE$56</definedName>
    <definedName name="_xlnm.Print_Area" localSheetId="0">ПЛАН!$A$1:$N$570</definedName>
  </definedNames>
  <calcPr calcId="124519"/>
</workbook>
</file>

<file path=xl/calcChain.xml><?xml version="1.0" encoding="utf-8"?>
<calcChain xmlns="http://schemas.openxmlformats.org/spreadsheetml/2006/main">
  <c r="E466" i="38"/>
  <c r="L2" i="252" l="1"/>
  <c r="C2"/>
  <c r="F17" i="251"/>
  <c r="G17"/>
  <c r="E17"/>
  <c r="E18" s="1"/>
  <c r="G18"/>
  <c r="F18"/>
  <c r="F18" i="61"/>
  <c r="G18"/>
  <c r="E18"/>
  <c r="F13"/>
  <c r="G13"/>
  <c r="E13"/>
  <c r="G14" i="93" l="1"/>
  <c r="G335" i="38" s="1"/>
  <c r="F14" i="93"/>
  <c r="E14"/>
  <c r="E15" l="1"/>
  <c r="E335" i="38"/>
  <c r="F15" i="93"/>
  <c r="F335" i="38"/>
  <c r="G15" i="93"/>
  <c r="F15" i="105"/>
  <c r="N79" i="233" l="1"/>
  <c r="M79"/>
  <c r="L79"/>
  <c r="K79"/>
  <c r="J79"/>
  <c r="I79"/>
  <c r="H79"/>
  <c r="D76"/>
  <c r="N75"/>
  <c r="K75"/>
  <c r="H75"/>
  <c r="C75"/>
  <c r="N73"/>
  <c r="N76" s="1"/>
  <c r="K73"/>
  <c r="K76" s="1"/>
  <c r="H73"/>
  <c r="H76" s="1"/>
  <c r="C73"/>
  <c r="E73" s="1"/>
  <c r="D68"/>
  <c r="N67"/>
  <c r="K67"/>
  <c r="C67"/>
  <c r="E67" s="1"/>
  <c r="H67" s="1"/>
  <c r="N65"/>
  <c r="K65"/>
  <c r="K68" s="1"/>
  <c r="C65"/>
  <c r="E65" s="1"/>
  <c r="H65" s="1"/>
  <c r="D61"/>
  <c r="N60"/>
  <c r="K60"/>
  <c r="H60"/>
  <c r="E60"/>
  <c r="C60"/>
  <c r="N58"/>
  <c r="N61" s="1"/>
  <c r="K58"/>
  <c r="H58"/>
  <c r="H61" s="1"/>
  <c r="C58"/>
  <c r="E58" s="1"/>
  <c r="D54"/>
  <c r="N53"/>
  <c r="K53"/>
  <c r="H53"/>
  <c r="C53"/>
  <c r="E53" s="1"/>
  <c r="N51"/>
  <c r="K51"/>
  <c r="K54" s="1"/>
  <c r="H51"/>
  <c r="H54" s="1"/>
  <c r="C51"/>
  <c r="E51" s="1"/>
  <c r="D46"/>
  <c r="N45"/>
  <c r="K45"/>
  <c r="H45"/>
  <c r="E45"/>
  <c r="N43"/>
  <c r="N46" s="1"/>
  <c r="K43"/>
  <c r="K46" s="1"/>
  <c r="H43"/>
  <c r="H46" s="1"/>
  <c r="E43"/>
  <c r="D38"/>
  <c r="N37"/>
  <c r="K37"/>
  <c r="H37"/>
  <c r="C37"/>
  <c r="E37" s="1"/>
  <c r="N35"/>
  <c r="N38" s="1"/>
  <c r="K35"/>
  <c r="K38" s="1"/>
  <c r="H35"/>
  <c r="H38" s="1"/>
  <c r="C35"/>
  <c r="E35" s="1"/>
  <c r="D31"/>
  <c r="N30"/>
  <c r="K30"/>
  <c r="H30"/>
  <c r="E30"/>
  <c r="N28"/>
  <c r="N31" s="1"/>
  <c r="K28"/>
  <c r="K31" s="1"/>
  <c r="H28"/>
  <c r="H31" s="1"/>
  <c r="E28"/>
  <c r="D23"/>
  <c r="N22"/>
  <c r="K22"/>
  <c r="H22"/>
  <c r="C22"/>
  <c r="E22" s="1"/>
  <c r="N20"/>
  <c r="K20"/>
  <c r="K23" s="1"/>
  <c r="H20"/>
  <c r="H23" s="1"/>
  <c r="E20"/>
  <c r="D16"/>
  <c r="N15"/>
  <c r="K15"/>
  <c r="H15"/>
  <c r="E15"/>
  <c r="C14"/>
  <c r="N13"/>
  <c r="K13"/>
  <c r="K16" s="1"/>
  <c r="H13"/>
  <c r="C12"/>
  <c r="C13" s="1"/>
  <c r="E13" s="1"/>
  <c r="A3"/>
  <c r="G11" i="63"/>
  <c r="G16" s="1"/>
  <c r="F11"/>
  <c r="F16" s="1"/>
  <c r="E11"/>
  <c r="E16" s="1"/>
  <c r="F12" l="1"/>
  <c r="N16" i="233"/>
  <c r="K61"/>
  <c r="K77" s="1"/>
  <c r="H68"/>
  <c r="N68"/>
  <c r="H16"/>
  <c r="N23"/>
  <c r="N77" s="1"/>
  <c r="N54"/>
  <c r="H77"/>
  <c r="G12" i="63"/>
  <c r="E12"/>
  <c r="K78" i="233" l="1"/>
  <c r="K83" s="1"/>
  <c r="K84" s="1"/>
  <c r="H78"/>
  <c r="H83" s="1"/>
  <c r="H84" s="1"/>
  <c r="N78"/>
  <c r="N83" s="1"/>
  <c r="N84" s="1"/>
  <c r="M10" i="54" l="1"/>
  <c r="J10"/>
  <c r="G10"/>
  <c r="F21" i="60" l="1"/>
  <c r="G21"/>
  <c r="F14" i="176" l="1"/>
  <c r="G14"/>
  <c r="E14"/>
  <c r="E477" i="38" l="1"/>
  <c r="G236"/>
  <c r="G42" i="250"/>
  <c r="G43" s="1"/>
  <c r="F42"/>
  <c r="F43" s="1"/>
  <c r="E42"/>
  <c r="E43" s="1"/>
  <c r="G42" i="249"/>
  <c r="G43" s="1"/>
  <c r="F42"/>
  <c r="F43" s="1"/>
  <c r="E42"/>
  <c r="E43" s="1"/>
  <c r="G42" i="248"/>
  <c r="G43" s="1"/>
  <c r="F42"/>
  <c r="F43" s="1"/>
  <c r="E42"/>
  <c r="E43" s="1"/>
  <c r="G42" i="247"/>
  <c r="G43" s="1"/>
  <c r="F42"/>
  <c r="F43" s="1"/>
  <c r="E42"/>
  <c r="E43" s="1"/>
  <c r="G19" i="223"/>
  <c r="G20" s="1"/>
  <c r="F19"/>
  <c r="F20" s="1"/>
  <c r="E19"/>
  <c r="E20" s="1"/>
  <c r="G24" i="246"/>
  <c r="G25" s="1"/>
  <c r="F24"/>
  <c r="F25" s="1"/>
  <c r="E24"/>
  <c r="E25" s="1"/>
  <c r="G478" i="38" l="1"/>
  <c r="E476"/>
  <c r="G477"/>
  <c r="E480"/>
  <c r="F479"/>
  <c r="G476"/>
  <c r="F477"/>
  <c r="E479"/>
  <c r="G480"/>
  <c r="F478"/>
  <c r="F476"/>
  <c r="E478"/>
  <c r="G479"/>
  <c r="F480"/>
  <c r="G481"/>
  <c r="F481"/>
  <c r="E481"/>
  <c r="J13" i="224"/>
  <c r="J15" l="1"/>
  <c r="F170" i="38"/>
  <c r="G170"/>
  <c r="F11" i="186" l="1"/>
  <c r="G11"/>
  <c r="E11"/>
  <c r="E35" i="241" l="1"/>
  <c r="G17" i="244" l="1"/>
  <c r="G18" s="1"/>
  <c r="F17"/>
  <c r="F18" s="1"/>
  <c r="E17"/>
  <c r="E18" s="1"/>
  <c r="K72" i="243" l="1"/>
  <c r="H72"/>
  <c r="E72"/>
  <c r="K71"/>
  <c r="H71"/>
  <c r="E71"/>
  <c r="K70"/>
  <c r="H70"/>
  <c r="E70"/>
  <c r="K69"/>
  <c r="H69"/>
  <c r="E69"/>
  <c r="K68"/>
  <c r="H68"/>
  <c r="E68"/>
  <c r="K67"/>
  <c r="H67"/>
  <c r="E67"/>
  <c r="K66"/>
  <c r="H66"/>
  <c r="E66"/>
  <c r="K65"/>
  <c r="H65"/>
  <c r="E65"/>
  <c r="K64"/>
  <c r="H64"/>
  <c r="E64"/>
  <c r="K63"/>
  <c r="H63"/>
  <c r="E63"/>
  <c r="K62"/>
  <c r="H62"/>
  <c r="E62"/>
  <c r="K61"/>
  <c r="H61"/>
  <c r="E61"/>
  <c r="K60"/>
  <c r="H60"/>
  <c r="E60"/>
  <c r="K59"/>
  <c r="H59"/>
  <c r="E59"/>
  <c r="K58"/>
  <c r="H58"/>
  <c r="E58"/>
  <c r="K57"/>
  <c r="H57"/>
  <c r="E57"/>
  <c r="K56"/>
  <c r="H56"/>
  <c r="E56"/>
  <c r="K55"/>
  <c r="H55"/>
  <c r="E55"/>
  <c r="K54"/>
  <c r="H54"/>
  <c r="E54"/>
  <c r="K53"/>
  <c r="H53"/>
  <c r="E53"/>
  <c r="K52"/>
  <c r="H52"/>
  <c r="E52"/>
  <c r="K51"/>
  <c r="H51"/>
  <c r="E51"/>
  <c r="K50"/>
  <c r="H50"/>
  <c r="E50"/>
  <c r="K49"/>
  <c r="H49"/>
  <c r="E49"/>
  <c r="K48"/>
  <c r="H48"/>
  <c r="E48"/>
  <c r="K47"/>
  <c r="H47"/>
  <c r="E47"/>
  <c r="K46"/>
  <c r="H46"/>
  <c r="E46"/>
  <c r="K45"/>
  <c r="H45"/>
  <c r="E45"/>
  <c r="K44"/>
  <c r="H44"/>
  <c r="E44"/>
  <c r="K43"/>
  <c r="H43"/>
  <c r="E43"/>
  <c r="K42"/>
  <c r="H42"/>
  <c r="E42"/>
  <c r="K41"/>
  <c r="H41"/>
  <c r="E41"/>
  <c r="K40"/>
  <c r="H40"/>
  <c r="E40"/>
  <c r="K39"/>
  <c r="H39"/>
  <c r="E39"/>
  <c r="K38"/>
  <c r="H38"/>
  <c r="E38"/>
  <c r="K37"/>
  <c r="H37"/>
  <c r="E37"/>
  <c r="K36"/>
  <c r="H36"/>
  <c r="E36"/>
  <c r="K35"/>
  <c r="H35"/>
  <c r="E35"/>
  <c r="K34"/>
  <c r="H34"/>
  <c r="H33" s="1"/>
  <c r="E34"/>
  <c r="I33"/>
  <c r="F33"/>
  <c r="C33"/>
  <c r="K32"/>
  <c r="H32"/>
  <c r="E32"/>
  <c r="K31"/>
  <c r="K30" s="1"/>
  <c r="H31"/>
  <c r="E31"/>
  <c r="I30"/>
  <c r="F30"/>
  <c r="C30"/>
  <c r="K29"/>
  <c r="H29"/>
  <c r="E29"/>
  <c r="K28"/>
  <c r="H28"/>
  <c r="E28"/>
  <c r="K27"/>
  <c r="H27"/>
  <c r="E27"/>
  <c r="K26"/>
  <c r="H26"/>
  <c r="E26"/>
  <c r="K25"/>
  <c r="H25"/>
  <c r="E25"/>
  <c r="K24"/>
  <c r="H24"/>
  <c r="E24"/>
  <c r="K23"/>
  <c r="H23"/>
  <c r="E23"/>
  <c r="K22"/>
  <c r="H22"/>
  <c r="E22"/>
  <c r="K21"/>
  <c r="H21"/>
  <c r="E21"/>
  <c r="K20"/>
  <c r="H20"/>
  <c r="E20"/>
  <c r="K19"/>
  <c r="H19"/>
  <c r="E19"/>
  <c r="E18" s="1"/>
  <c r="I18"/>
  <c r="F18"/>
  <c r="C18"/>
  <c r="K17"/>
  <c r="H17"/>
  <c r="E17"/>
  <c r="K16"/>
  <c r="H16"/>
  <c r="E16"/>
  <c r="K15"/>
  <c r="H15"/>
  <c r="E15"/>
  <c r="K14"/>
  <c r="H14"/>
  <c r="E14"/>
  <c r="K13"/>
  <c r="H13"/>
  <c r="E13"/>
  <c r="K12"/>
  <c r="K11" s="1"/>
  <c r="H12"/>
  <c r="E12"/>
  <c r="I11"/>
  <c r="F11"/>
  <c r="C11"/>
  <c r="M74" i="242"/>
  <c r="J74"/>
  <c r="G74"/>
  <c r="M73"/>
  <c r="J73"/>
  <c r="G73"/>
  <c r="M72"/>
  <c r="J72"/>
  <c r="G72"/>
  <c r="M71"/>
  <c r="J71"/>
  <c r="G71"/>
  <c r="M70"/>
  <c r="J70"/>
  <c r="G70"/>
  <c r="M69"/>
  <c r="J69"/>
  <c r="G69"/>
  <c r="M68"/>
  <c r="J68"/>
  <c r="G68"/>
  <c r="M67"/>
  <c r="M66" s="1"/>
  <c r="J67"/>
  <c r="G67"/>
  <c r="K66"/>
  <c r="H66"/>
  <c r="E66"/>
  <c r="M65"/>
  <c r="J65"/>
  <c r="G65"/>
  <c r="M64"/>
  <c r="J64"/>
  <c r="G64"/>
  <c r="M63"/>
  <c r="J63"/>
  <c r="G63"/>
  <c r="M62"/>
  <c r="J62"/>
  <c r="G62"/>
  <c r="M61"/>
  <c r="J61"/>
  <c r="G61"/>
  <c r="M60"/>
  <c r="J60"/>
  <c r="G60"/>
  <c r="M59"/>
  <c r="J59"/>
  <c r="G59"/>
  <c r="K58"/>
  <c r="H58"/>
  <c r="E58"/>
  <c r="M57"/>
  <c r="J57"/>
  <c r="G57"/>
  <c r="M56"/>
  <c r="J56"/>
  <c r="G56"/>
  <c r="M55"/>
  <c r="J55"/>
  <c r="G55"/>
  <c r="M54"/>
  <c r="K54"/>
  <c r="H54"/>
  <c r="E54"/>
  <c r="M53"/>
  <c r="J53"/>
  <c r="G53"/>
  <c r="M52"/>
  <c r="J52"/>
  <c r="G52"/>
  <c r="M51"/>
  <c r="J51"/>
  <c r="G51"/>
  <c r="M50"/>
  <c r="J50"/>
  <c r="G50"/>
  <c r="M49"/>
  <c r="J49"/>
  <c r="G49"/>
  <c r="M48"/>
  <c r="J48"/>
  <c r="G48"/>
  <c r="M47"/>
  <c r="J47"/>
  <c r="G47"/>
  <c r="G45" s="1"/>
  <c r="M46"/>
  <c r="J46"/>
  <c r="G46"/>
  <c r="M45"/>
  <c r="K45"/>
  <c r="H45"/>
  <c r="E45"/>
  <c r="M44"/>
  <c r="J44"/>
  <c r="G44"/>
  <c r="M43"/>
  <c r="J43"/>
  <c r="G43"/>
  <c r="M42"/>
  <c r="J42"/>
  <c r="G42"/>
  <c r="M41"/>
  <c r="J41"/>
  <c r="G41"/>
  <c r="M40"/>
  <c r="J40"/>
  <c r="G40"/>
  <c r="M39"/>
  <c r="J39"/>
  <c r="G39"/>
  <c r="M38"/>
  <c r="J38"/>
  <c r="G38"/>
  <c r="M37"/>
  <c r="J37"/>
  <c r="G37"/>
  <c r="M36"/>
  <c r="J36"/>
  <c r="G36"/>
  <c r="M35"/>
  <c r="J35"/>
  <c r="G35"/>
  <c r="M34"/>
  <c r="J34"/>
  <c r="G34"/>
  <c r="M33"/>
  <c r="J33"/>
  <c r="G33"/>
  <c r="M32"/>
  <c r="J32"/>
  <c r="G32"/>
  <c r="M31"/>
  <c r="J31"/>
  <c r="G31"/>
  <c r="M30"/>
  <c r="J30"/>
  <c r="G30"/>
  <c r="K29"/>
  <c r="H29"/>
  <c r="E29"/>
  <c r="M28"/>
  <c r="M26" s="1"/>
  <c r="J28"/>
  <c r="G28"/>
  <c r="M27"/>
  <c r="J27"/>
  <c r="J26" s="1"/>
  <c r="G27"/>
  <c r="K26"/>
  <c r="H26"/>
  <c r="E26"/>
  <c r="M25"/>
  <c r="J25"/>
  <c r="G25"/>
  <c r="M24"/>
  <c r="J24"/>
  <c r="G24"/>
  <c r="M23"/>
  <c r="J23"/>
  <c r="G23"/>
  <c r="M22"/>
  <c r="J22"/>
  <c r="G22"/>
  <c r="M21"/>
  <c r="J21"/>
  <c r="G21"/>
  <c r="M20"/>
  <c r="J20"/>
  <c r="G20"/>
  <c r="M19"/>
  <c r="J19"/>
  <c r="G19"/>
  <c r="M18"/>
  <c r="J18"/>
  <c r="G18"/>
  <c r="F17"/>
  <c r="G17" s="1"/>
  <c r="I17" s="1"/>
  <c r="J17" s="1"/>
  <c r="L17" s="1"/>
  <c r="M17" s="1"/>
  <c r="M16"/>
  <c r="J16"/>
  <c r="G16"/>
  <c r="M15"/>
  <c r="J15"/>
  <c r="G15"/>
  <c r="M14"/>
  <c r="J14"/>
  <c r="G14"/>
  <c r="M13"/>
  <c r="J13"/>
  <c r="G13"/>
  <c r="K12"/>
  <c r="H12"/>
  <c r="E12"/>
  <c r="F14" i="132"/>
  <c r="G14"/>
  <c r="E14"/>
  <c r="F24" i="130"/>
  <c r="G24"/>
  <c r="E24"/>
  <c r="G16" i="125"/>
  <c r="F16"/>
  <c r="E16"/>
  <c r="K18" i="243" l="1"/>
  <c r="G58" i="242"/>
  <c r="J58"/>
  <c r="M58"/>
  <c r="H30" i="243"/>
  <c r="E30"/>
  <c r="M29" i="242"/>
  <c r="G54"/>
  <c r="G66"/>
  <c r="E11" i="243"/>
  <c r="H18"/>
  <c r="J45" i="242"/>
  <c r="J54"/>
  <c r="J66"/>
  <c r="H11" i="243"/>
  <c r="E33"/>
  <c r="K33"/>
  <c r="K73" s="1"/>
  <c r="K74" s="1"/>
  <c r="E73"/>
  <c r="E74" s="1"/>
  <c r="H73"/>
  <c r="H74" s="1"/>
  <c r="G29" i="242"/>
  <c r="J29"/>
  <c r="G26"/>
  <c r="G12"/>
  <c r="M12"/>
  <c r="M75" s="1"/>
  <c r="J12"/>
  <c r="K31" i="240"/>
  <c r="H31"/>
  <c r="E31"/>
  <c r="K30"/>
  <c r="H30"/>
  <c r="E30"/>
  <c r="K29"/>
  <c r="H29"/>
  <c r="E29"/>
  <c r="K28"/>
  <c r="H28"/>
  <c r="E28"/>
  <c r="K27"/>
  <c r="H27"/>
  <c r="E27"/>
  <c r="K26"/>
  <c r="H26"/>
  <c r="E26"/>
  <c r="K25"/>
  <c r="H25"/>
  <c r="E25"/>
  <c r="K24"/>
  <c r="H24"/>
  <c r="E24"/>
  <c r="K23"/>
  <c r="H23"/>
  <c r="E23"/>
  <c r="K22"/>
  <c r="H22"/>
  <c r="E22"/>
  <c r="K21"/>
  <c r="H21"/>
  <c r="E21"/>
  <c r="K20"/>
  <c r="H20"/>
  <c r="E20"/>
  <c r="K19"/>
  <c r="H19"/>
  <c r="E19"/>
  <c r="K18"/>
  <c r="H18"/>
  <c r="E18"/>
  <c r="K17"/>
  <c r="H17"/>
  <c r="E17"/>
  <c r="K16"/>
  <c r="H16"/>
  <c r="E16"/>
  <c r="K15"/>
  <c r="H15"/>
  <c r="E15"/>
  <c r="K14"/>
  <c r="H14"/>
  <c r="E14"/>
  <c r="K13"/>
  <c r="H13"/>
  <c r="E13"/>
  <c r="K12"/>
  <c r="H12"/>
  <c r="E12"/>
  <c r="K11"/>
  <c r="K32" s="1"/>
  <c r="K33" s="1"/>
  <c r="H11"/>
  <c r="E11"/>
  <c r="K41" i="241"/>
  <c r="H41"/>
  <c r="E41"/>
  <c r="K40"/>
  <c r="H40"/>
  <c r="E40"/>
  <c r="K39"/>
  <c r="H39"/>
  <c r="E39"/>
  <c r="K38"/>
  <c r="H38"/>
  <c r="E38"/>
  <c r="K37"/>
  <c r="H37"/>
  <c r="K36"/>
  <c r="H36"/>
  <c r="E36"/>
  <c r="K35"/>
  <c r="H35"/>
  <c r="K34"/>
  <c r="H34"/>
  <c r="E34"/>
  <c r="K33"/>
  <c r="E33"/>
  <c r="K32"/>
  <c r="H32"/>
  <c r="E32"/>
  <c r="K31"/>
  <c r="H31"/>
  <c r="E31"/>
  <c r="K30"/>
  <c r="H30"/>
  <c r="E30"/>
  <c r="K29"/>
  <c r="H29"/>
  <c r="E29"/>
  <c r="K28"/>
  <c r="H28"/>
  <c r="E28"/>
  <c r="K27"/>
  <c r="H27"/>
  <c r="E27"/>
  <c r="K26"/>
  <c r="H26"/>
  <c r="E26"/>
  <c r="K25"/>
  <c r="H25"/>
  <c r="E25"/>
  <c r="K24"/>
  <c r="H24"/>
  <c r="E24"/>
  <c r="K23"/>
  <c r="H23"/>
  <c r="E23"/>
  <c r="K22"/>
  <c r="H22"/>
  <c r="E22"/>
  <c r="K21"/>
  <c r="H21"/>
  <c r="E21"/>
  <c r="K20"/>
  <c r="H20"/>
  <c r="E20"/>
  <c r="K19"/>
  <c r="H19"/>
  <c r="E19"/>
  <c r="K18"/>
  <c r="H18"/>
  <c r="E18"/>
  <c r="K17"/>
  <c r="H17"/>
  <c r="E17"/>
  <c r="K16"/>
  <c r="H16"/>
  <c r="E16"/>
  <c r="K15"/>
  <c r="H15"/>
  <c r="E15"/>
  <c r="K14"/>
  <c r="H14"/>
  <c r="E14"/>
  <c r="K13"/>
  <c r="H13"/>
  <c r="E13"/>
  <c r="K12"/>
  <c r="H12"/>
  <c r="E12"/>
  <c r="K11"/>
  <c r="H11"/>
  <c r="E11"/>
  <c r="M24" i="238"/>
  <c r="J24"/>
  <c r="G24"/>
  <c r="M23"/>
  <c r="J23"/>
  <c r="G23"/>
  <c r="M22"/>
  <c r="J22"/>
  <c r="G22"/>
  <c r="M21"/>
  <c r="J21"/>
  <c r="G21"/>
  <c r="M20"/>
  <c r="J20"/>
  <c r="G20"/>
  <c r="M19"/>
  <c r="J19"/>
  <c r="G19"/>
  <c r="M18"/>
  <c r="J18"/>
  <c r="G18"/>
  <c r="M17"/>
  <c r="J17"/>
  <c r="G17"/>
  <c r="M16"/>
  <c r="J16"/>
  <c r="G16"/>
  <c r="M15"/>
  <c r="J15"/>
  <c r="G15"/>
  <c r="M14"/>
  <c r="J14"/>
  <c r="J25" s="1"/>
  <c r="G14"/>
  <c r="D18" i="237"/>
  <c r="G17"/>
  <c r="C17"/>
  <c r="E17" s="1"/>
  <c r="H17" s="1"/>
  <c r="K17" s="1"/>
  <c r="M17" s="1"/>
  <c r="C15"/>
  <c r="E15" s="1"/>
  <c r="H15" s="1"/>
  <c r="K15" s="1"/>
  <c r="M15" s="1"/>
  <c r="A6"/>
  <c r="F14" i="92"/>
  <c r="G14"/>
  <c r="G15" i="105"/>
  <c r="E15"/>
  <c r="F17" i="90"/>
  <c r="G17"/>
  <c r="E17"/>
  <c r="F23" i="88"/>
  <c r="G23"/>
  <c r="E23"/>
  <c r="F23" i="87"/>
  <c r="G23"/>
  <c r="E23"/>
  <c r="C13" i="83"/>
  <c r="D13"/>
  <c r="B13"/>
  <c r="F188" i="38"/>
  <c r="G188"/>
  <c r="E188"/>
  <c r="F187"/>
  <c r="G187"/>
  <c r="E187"/>
  <c r="F243"/>
  <c r="G243"/>
  <c r="E243"/>
  <c r="F242"/>
  <c r="G242"/>
  <c r="E242"/>
  <c r="F133"/>
  <c r="G133"/>
  <c r="E133"/>
  <c r="F132"/>
  <c r="G132"/>
  <c r="E132"/>
  <c r="F25" i="41"/>
  <c r="G25"/>
  <c r="G14" i="44"/>
  <c r="G15" s="1"/>
  <c r="F14"/>
  <c r="F15" s="1"/>
  <c r="E14"/>
  <c r="E15" s="1"/>
  <c r="G14" i="3"/>
  <c r="G15" s="1"/>
  <c r="F14"/>
  <c r="F15" s="1"/>
  <c r="E14"/>
  <c r="E15" s="1"/>
  <c r="G14" i="42"/>
  <c r="G15" s="1"/>
  <c r="F14"/>
  <c r="F15" s="1"/>
  <c r="E14"/>
  <c r="E15" s="1"/>
  <c r="G21" i="41"/>
  <c r="G22" s="1"/>
  <c r="F21"/>
  <c r="F22" s="1"/>
  <c r="E21"/>
  <c r="E22" s="1"/>
  <c r="C27" i="52"/>
  <c r="D27"/>
  <c r="B27"/>
  <c r="F10" i="66"/>
  <c r="F16" s="1"/>
  <c r="G10"/>
  <c r="G16" s="1"/>
  <c r="E10"/>
  <c r="E16" s="1"/>
  <c r="G13"/>
  <c r="E13"/>
  <c r="K43" i="236"/>
  <c r="H43"/>
  <c r="E43"/>
  <c r="K42"/>
  <c r="H42"/>
  <c r="E42"/>
  <c r="K41"/>
  <c r="H41"/>
  <c r="E41"/>
  <c r="K40"/>
  <c r="H40"/>
  <c r="E40"/>
  <c r="K39"/>
  <c r="H39"/>
  <c r="E39"/>
  <c r="K38"/>
  <c r="H38"/>
  <c r="E38"/>
  <c r="K37"/>
  <c r="H37"/>
  <c r="E37"/>
  <c r="K36"/>
  <c r="K35" s="1"/>
  <c r="H36"/>
  <c r="E36"/>
  <c r="E35" s="1"/>
  <c r="K34"/>
  <c r="K33" s="1"/>
  <c r="H34"/>
  <c r="H33" s="1"/>
  <c r="E34"/>
  <c r="E33" s="1"/>
  <c r="K32"/>
  <c r="H32"/>
  <c r="E32"/>
  <c r="K31"/>
  <c r="H31"/>
  <c r="E31"/>
  <c r="K30"/>
  <c r="H30"/>
  <c r="E30"/>
  <c r="K29"/>
  <c r="H29"/>
  <c r="E29"/>
  <c r="K28"/>
  <c r="H28"/>
  <c r="E28"/>
  <c r="K27"/>
  <c r="H27"/>
  <c r="E27"/>
  <c r="K26"/>
  <c r="H26"/>
  <c r="K25"/>
  <c r="H25"/>
  <c r="E25"/>
  <c r="E24"/>
  <c r="K23"/>
  <c r="H23"/>
  <c r="E23"/>
  <c r="K21"/>
  <c r="H21"/>
  <c r="E21"/>
  <c r="K20"/>
  <c r="H20"/>
  <c r="E20"/>
  <c r="K19"/>
  <c r="H19"/>
  <c r="E19"/>
  <c r="K18"/>
  <c r="H18"/>
  <c r="E18"/>
  <c r="K17"/>
  <c r="H17"/>
  <c r="E17"/>
  <c r="K16"/>
  <c r="H16"/>
  <c r="E16"/>
  <c r="K15"/>
  <c r="H15"/>
  <c r="E15"/>
  <c r="K14"/>
  <c r="H14"/>
  <c r="E14"/>
  <c r="K13"/>
  <c r="H13"/>
  <c r="H12" s="1"/>
  <c r="E13"/>
  <c r="E12"/>
  <c r="K36" i="235"/>
  <c r="H36"/>
  <c r="E36"/>
  <c r="K35"/>
  <c r="K34"/>
  <c r="K33"/>
  <c r="H33"/>
  <c r="E33"/>
  <c r="K32"/>
  <c r="H32"/>
  <c r="E32"/>
  <c r="K31"/>
  <c r="H31"/>
  <c r="E31"/>
  <c r="K30"/>
  <c r="H30"/>
  <c r="E30"/>
  <c r="K29"/>
  <c r="H29"/>
  <c r="E29"/>
  <c r="K28"/>
  <c r="H28"/>
  <c r="E28"/>
  <c r="K27"/>
  <c r="H27"/>
  <c r="E27"/>
  <c r="K26"/>
  <c r="H26"/>
  <c r="E26"/>
  <c r="K25"/>
  <c r="H25"/>
  <c r="E25"/>
  <c r="K24"/>
  <c r="H24"/>
  <c r="E24"/>
  <c r="K23"/>
  <c r="H23"/>
  <c r="E23"/>
  <c r="K22"/>
  <c r="H22"/>
  <c r="E22"/>
  <c r="K21"/>
  <c r="H21"/>
  <c r="E21"/>
  <c r="K20"/>
  <c r="H20"/>
  <c r="E20"/>
  <c r="K19"/>
  <c r="H19"/>
  <c r="E19"/>
  <c r="K18"/>
  <c r="H18"/>
  <c r="E18"/>
  <c r="K17"/>
  <c r="H17"/>
  <c r="E17"/>
  <c r="K16"/>
  <c r="H16"/>
  <c r="E16"/>
  <c r="K15"/>
  <c r="H15"/>
  <c r="E15"/>
  <c r="K14"/>
  <c r="H14"/>
  <c r="E14"/>
  <c r="K13"/>
  <c r="H13"/>
  <c r="E13"/>
  <c r="K12"/>
  <c r="H12"/>
  <c r="E12"/>
  <c r="K11"/>
  <c r="H11"/>
  <c r="E11"/>
  <c r="M19" i="224"/>
  <c r="J19"/>
  <c r="M18"/>
  <c r="J18"/>
  <c r="G19"/>
  <c r="G18"/>
  <c r="G20" s="1"/>
  <c r="G13"/>
  <c r="N80" i="234"/>
  <c r="H80"/>
  <c r="J80" s="1"/>
  <c r="H79"/>
  <c r="J79" s="1"/>
  <c r="H78"/>
  <c r="J78" s="1"/>
  <c r="L78" s="1"/>
  <c r="N78" s="1"/>
  <c r="H77"/>
  <c r="J77" s="1"/>
  <c r="L77" s="1"/>
  <c r="N77" s="1"/>
  <c r="H76"/>
  <c r="J76" s="1"/>
  <c r="H75"/>
  <c r="J75" s="1"/>
  <c r="L75" s="1"/>
  <c r="N75" s="1"/>
  <c r="H74"/>
  <c r="J74" s="1"/>
  <c r="L74" s="1"/>
  <c r="N74" s="1"/>
  <c r="T73"/>
  <c r="Q73"/>
  <c r="H73"/>
  <c r="J73" s="1"/>
  <c r="L73" s="1"/>
  <c r="N73" s="1"/>
  <c r="N72"/>
  <c r="H72"/>
  <c r="J72" s="1"/>
  <c r="H71"/>
  <c r="J71" s="1"/>
  <c r="T70"/>
  <c r="H70"/>
  <c r="J70" s="1"/>
  <c r="C70"/>
  <c r="N68"/>
  <c r="H68"/>
  <c r="C68"/>
  <c r="H67"/>
  <c r="L67" s="1"/>
  <c r="N67" s="1"/>
  <c r="C67"/>
  <c r="H66"/>
  <c r="C66"/>
  <c r="H65"/>
  <c r="C65"/>
  <c r="H64"/>
  <c r="C64"/>
  <c r="H63"/>
  <c r="C63"/>
  <c r="H62"/>
  <c r="C62"/>
  <c r="H61"/>
  <c r="L61" s="1"/>
  <c r="N61" s="1"/>
  <c r="H60"/>
  <c r="C60"/>
  <c r="Q59"/>
  <c r="H59"/>
  <c r="C59"/>
  <c r="Q58"/>
  <c r="H58"/>
  <c r="C58"/>
  <c r="L58" s="1"/>
  <c r="N58" s="1"/>
  <c r="H57"/>
  <c r="C57"/>
  <c r="H56"/>
  <c r="C56"/>
  <c r="H55"/>
  <c r="C55"/>
  <c r="L55" s="1"/>
  <c r="N55" s="1"/>
  <c r="H54"/>
  <c r="C54"/>
  <c r="H53"/>
  <c r="L53" s="1"/>
  <c r="N53" s="1"/>
  <c r="C53"/>
  <c r="H52"/>
  <c r="L52" s="1"/>
  <c r="N52" s="1"/>
  <c r="C52"/>
  <c r="H51"/>
  <c r="C51"/>
  <c r="H50"/>
  <c r="L50" s="1"/>
  <c r="N50" s="1"/>
  <c r="C50"/>
  <c r="H49"/>
  <c r="C49"/>
  <c r="H48"/>
  <c r="C48"/>
  <c r="H47"/>
  <c r="C47"/>
  <c r="H46"/>
  <c r="C46"/>
  <c r="H45"/>
  <c r="C45"/>
  <c r="H44"/>
  <c r="C44"/>
  <c r="H43"/>
  <c r="C43"/>
  <c r="L43" s="1"/>
  <c r="N43" s="1"/>
  <c r="H42"/>
  <c r="C42"/>
  <c r="L42" s="1"/>
  <c r="N42" s="1"/>
  <c r="H41"/>
  <c r="C41"/>
  <c r="H40"/>
  <c r="C40"/>
  <c r="H39"/>
  <c r="C39"/>
  <c r="L39" s="1"/>
  <c r="N39" s="1"/>
  <c r="H38"/>
  <c r="C38"/>
  <c r="H37"/>
  <c r="C37"/>
  <c r="L37" s="1"/>
  <c r="N37" s="1"/>
  <c r="H36"/>
  <c r="C36"/>
  <c r="H35"/>
  <c r="C35"/>
  <c r="H34"/>
  <c r="C34"/>
  <c r="L34" s="1"/>
  <c r="N34" s="1"/>
  <c r="H33"/>
  <c r="C33"/>
  <c r="H32"/>
  <c r="C32"/>
  <c r="H31"/>
  <c r="C31"/>
  <c r="L31" s="1"/>
  <c r="N31" s="1"/>
  <c r="H30"/>
  <c r="C30"/>
  <c r="H29"/>
  <c r="L29" s="1"/>
  <c r="N29" s="1"/>
  <c r="C29"/>
  <c r="H28"/>
  <c r="L28" s="1"/>
  <c r="N28" s="1"/>
  <c r="C28"/>
  <c r="H27"/>
  <c r="C27"/>
  <c r="H26"/>
  <c r="L26" s="1"/>
  <c r="N26" s="1"/>
  <c r="C26"/>
  <c r="H25"/>
  <c r="C25"/>
  <c r="H24"/>
  <c r="C24"/>
  <c r="H23"/>
  <c r="C23"/>
  <c r="H22"/>
  <c r="C22"/>
  <c r="T21"/>
  <c r="T81" s="1"/>
  <c r="T82" s="1"/>
  <c r="Q21"/>
  <c r="H21"/>
  <c r="C21"/>
  <c r="H20"/>
  <c r="C20"/>
  <c r="H19"/>
  <c r="C19"/>
  <c r="H18"/>
  <c r="C18"/>
  <c r="H17"/>
  <c r="C17"/>
  <c r="H16"/>
  <c r="C16"/>
  <c r="H15"/>
  <c r="C15"/>
  <c r="L15" s="1"/>
  <c r="N15" s="1"/>
  <c r="H14"/>
  <c r="C14"/>
  <c r="L14" s="1"/>
  <c r="N14" s="1"/>
  <c r="J15" i="237" l="1"/>
  <c r="L18" i="234"/>
  <c r="N18" s="1"/>
  <c r="L21"/>
  <c r="N21" s="1"/>
  <c r="L22"/>
  <c r="N22" s="1"/>
  <c r="L25"/>
  <c r="N25" s="1"/>
  <c r="L27"/>
  <c r="N27" s="1"/>
  <c r="L30"/>
  <c r="N30" s="1"/>
  <c r="L38"/>
  <c r="N38" s="1"/>
  <c r="L40"/>
  <c r="N40" s="1"/>
  <c r="L41"/>
  <c r="N41" s="1"/>
  <c r="L46"/>
  <c r="N46" s="1"/>
  <c r="L49"/>
  <c r="N49" s="1"/>
  <c r="L51"/>
  <c r="N51" s="1"/>
  <c r="L54"/>
  <c r="N54" s="1"/>
  <c r="L59"/>
  <c r="N59" s="1"/>
  <c r="L63"/>
  <c r="N63" s="1"/>
  <c r="L66"/>
  <c r="N66" s="1"/>
  <c r="K12" i="236"/>
  <c r="K44" s="1"/>
  <c r="K45" s="1"/>
  <c r="H22"/>
  <c r="H35"/>
  <c r="H44" s="1"/>
  <c r="H45" s="1"/>
  <c r="J17" i="237"/>
  <c r="G15"/>
  <c r="L35" i="234"/>
  <c r="N35" s="1"/>
  <c r="K22" i="236"/>
  <c r="M25" i="238"/>
  <c r="G10" i="96" s="1"/>
  <c r="G11" s="1"/>
  <c r="L16" i="234"/>
  <c r="N16" s="1"/>
  <c r="L20"/>
  <c r="N20" s="1"/>
  <c r="L24"/>
  <c r="N24" s="1"/>
  <c r="L32"/>
  <c r="N32" s="1"/>
  <c r="L36"/>
  <c r="N36" s="1"/>
  <c r="L44"/>
  <c r="N44" s="1"/>
  <c r="L48"/>
  <c r="N48" s="1"/>
  <c r="L56"/>
  <c r="N56" s="1"/>
  <c r="L65"/>
  <c r="N65" s="1"/>
  <c r="E37" i="235"/>
  <c r="E38" s="1"/>
  <c r="E32" i="240"/>
  <c r="E33" s="1"/>
  <c r="L19" i="234"/>
  <c r="N19" s="1"/>
  <c r="L23"/>
  <c r="N23" s="1"/>
  <c r="L47"/>
  <c r="N47" s="1"/>
  <c r="L60"/>
  <c r="N60" s="1"/>
  <c r="L64"/>
  <c r="N64" s="1"/>
  <c r="F13" i="66"/>
  <c r="L17" i="234"/>
  <c r="N17" s="1"/>
  <c r="Q81"/>
  <c r="Q82" s="1"/>
  <c r="L33"/>
  <c r="N33" s="1"/>
  <c r="L45"/>
  <c r="N45" s="1"/>
  <c r="L57"/>
  <c r="N57" s="1"/>
  <c r="L62"/>
  <c r="N62" s="1"/>
  <c r="H37" i="235"/>
  <c r="H38" s="1"/>
  <c r="E22" i="236"/>
  <c r="G25" i="238"/>
  <c r="E10" i="96" s="1"/>
  <c r="E11" s="1"/>
  <c r="H32" i="240"/>
  <c r="H33" s="1"/>
  <c r="G75" i="242"/>
  <c r="G76" s="1"/>
  <c r="E42" i="241"/>
  <c r="E43" s="1"/>
  <c r="H42"/>
  <c r="H43" s="1"/>
  <c r="K42"/>
  <c r="K43" s="1"/>
  <c r="M26" i="238"/>
  <c r="J26"/>
  <c r="F10" i="96"/>
  <c r="F11" s="1"/>
  <c r="M20" i="224"/>
  <c r="J20"/>
  <c r="K37" i="235"/>
  <c r="K38" s="1"/>
  <c r="J75" i="242"/>
  <c r="F10" i="135" s="1"/>
  <c r="F11" s="1"/>
  <c r="M76" i="242"/>
  <c r="G10" i="135"/>
  <c r="G11" s="1"/>
  <c r="G18" i="237"/>
  <c r="G19" s="1"/>
  <c r="G20" s="1"/>
  <c r="J18"/>
  <c r="J19" s="1"/>
  <c r="J20" s="1"/>
  <c r="M18"/>
  <c r="M19" s="1"/>
  <c r="M20" s="1"/>
  <c r="E44" i="236"/>
  <c r="E45" s="1"/>
  <c r="L70" i="234"/>
  <c r="N70" s="1"/>
  <c r="L71"/>
  <c r="N71" s="1"/>
  <c r="L76"/>
  <c r="N76" s="1"/>
  <c r="L79"/>
  <c r="N79" s="1"/>
  <c r="G26" i="238" l="1"/>
  <c r="E10" i="135"/>
  <c r="E11" s="1"/>
  <c r="N81" i="234"/>
  <c r="N82" s="1"/>
  <c r="E10" i="97"/>
  <c r="E11" s="1"/>
  <c r="G10"/>
  <c r="G11" s="1"/>
  <c r="F10"/>
  <c r="F11" s="1"/>
  <c r="M21" i="237"/>
  <c r="G10" i="94"/>
  <c r="G11" s="1"/>
  <c r="J21" i="237"/>
  <c r="F10" i="94"/>
  <c r="F11" s="1"/>
  <c r="G21" i="237"/>
  <c r="E10" i="94"/>
  <c r="E11" s="1"/>
  <c r="J76" i="242"/>
  <c r="F21" i="61" l="1"/>
  <c r="F22" s="1"/>
  <c r="G21"/>
  <c r="G22" s="1"/>
  <c r="E21"/>
  <c r="E22" s="1"/>
  <c r="M16" i="54"/>
  <c r="J16"/>
  <c r="G16"/>
  <c r="M9" l="1"/>
  <c r="J11"/>
  <c r="J9"/>
  <c r="G11"/>
  <c r="G9"/>
  <c r="E23" i="61" l="1"/>
  <c r="E25"/>
  <c r="G23"/>
  <c r="G25"/>
  <c r="G171" i="38" s="1"/>
  <c r="F23" i="61"/>
  <c r="F25"/>
  <c r="F171" i="38" s="1"/>
  <c r="F280"/>
  <c r="G280"/>
  <c r="E280"/>
  <c r="F225"/>
  <c r="G225"/>
  <c r="E225"/>
  <c r="E170"/>
  <c r="G24" i="60"/>
  <c r="E21"/>
  <c r="F16"/>
  <c r="F22" s="1"/>
  <c r="G16"/>
  <c r="G22" s="1"/>
  <c r="E16"/>
  <c r="F19" i="57"/>
  <c r="G19"/>
  <c r="E19"/>
  <c r="F13" i="56"/>
  <c r="F14" s="1"/>
  <c r="G13"/>
  <c r="E13"/>
  <c r="F17" i="55"/>
  <c r="G17"/>
  <c r="E17"/>
  <c r="F124" i="38"/>
  <c r="G124"/>
  <c r="E124"/>
  <c r="M12" i="231"/>
  <c r="G535" i="38" s="1"/>
  <c r="J12" i="231"/>
  <c r="G12"/>
  <c r="E535" i="38" s="1"/>
  <c r="M11" i="231"/>
  <c r="J11"/>
  <c r="F535" i="38" s="1"/>
  <c r="G11" i="231"/>
  <c r="M10"/>
  <c r="J10"/>
  <c r="G10"/>
  <c r="E534" i="38" s="1"/>
  <c r="M9" i="231"/>
  <c r="J9"/>
  <c r="F533" i="38" s="1"/>
  <c r="G9" i="231"/>
  <c r="G293" i="38"/>
  <c r="F293"/>
  <c r="G292"/>
  <c r="F292"/>
  <c r="E293"/>
  <c r="E292"/>
  <c r="G291"/>
  <c r="F291"/>
  <c r="E291"/>
  <c r="F238"/>
  <c r="G238"/>
  <c r="E238"/>
  <c r="G237"/>
  <c r="F237"/>
  <c r="E237"/>
  <c r="F236"/>
  <c r="E236"/>
  <c r="G181"/>
  <c r="F181"/>
  <c r="F180" s="1"/>
  <c r="E181"/>
  <c r="M11" i="230"/>
  <c r="G347" i="38" s="1"/>
  <c r="J11" i="230"/>
  <c r="F347" i="38" s="1"/>
  <c r="G11" i="230"/>
  <c r="E347" i="38" s="1"/>
  <c r="M10" i="230"/>
  <c r="G346" i="38" s="1"/>
  <c r="J10" i="230"/>
  <c r="F346" i="38" s="1"/>
  <c r="G10" i="230"/>
  <c r="E346" i="38" s="1"/>
  <c r="M9" i="230"/>
  <c r="G345" i="38" s="1"/>
  <c r="J9" i="230"/>
  <c r="F345" i="38" s="1"/>
  <c r="G9" i="230"/>
  <c r="M12" i="229"/>
  <c r="G401" i="38" s="1"/>
  <c r="J12" i="229"/>
  <c r="F401" i="38" s="1"/>
  <c r="G12" i="229"/>
  <c r="E401" i="38" s="1"/>
  <c r="M11" i="229"/>
  <c r="J11"/>
  <c r="G11"/>
  <c r="M10"/>
  <c r="J10"/>
  <c r="G10"/>
  <c r="E400" i="38" s="1"/>
  <c r="M9" i="229"/>
  <c r="G399" i="38" s="1"/>
  <c r="J9" i="229"/>
  <c r="F399" i="38" s="1"/>
  <c r="G9" i="229"/>
  <c r="E399" i="38" s="1"/>
  <c r="M12" i="228"/>
  <c r="G454" i="38" s="1"/>
  <c r="J12" i="228"/>
  <c r="F454" i="38" s="1"/>
  <c r="G12" i="228"/>
  <c r="E454" i="38" s="1"/>
  <c r="M11" i="228"/>
  <c r="J11"/>
  <c r="G11"/>
  <c r="M10"/>
  <c r="J10"/>
  <c r="G10"/>
  <c r="E453" i="38" s="1"/>
  <c r="M9" i="228"/>
  <c r="G452" i="38" s="1"/>
  <c r="J9" i="228"/>
  <c r="F452" i="38" s="1"/>
  <c r="G9" i="228"/>
  <c r="E452" i="38" s="1"/>
  <c r="M13" i="224"/>
  <c r="M9"/>
  <c r="J9"/>
  <c r="J23" s="1"/>
  <c r="G9"/>
  <c r="G9" i="220"/>
  <c r="DS21" i="39"/>
  <c r="DS26" s="1"/>
  <c r="DS25" s="1"/>
  <c r="EF21"/>
  <c r="EF26" s="1"/>
  <c r="EF25" s="1"/>
  <c r="F249" i="38"/>
  <c r="G249"/>
  <c r="F250"/>
  <c r="G250"/>
  <c r="E250"/>
  <c r="E249"/>
  <c r="F139"/>
  <c r="G139"/>
  <c r="F140"/>
  <c r="G140"/>
  <c r="F194"/>
  <c r="G194"/>
  <c r="G193" s="1"/>
  <c r="F195"/>
  <c r="F85" s="1"/>
  <c r="G195"/>
  <c r="E195"/>
  <c r="E194"/>
  <c r="E193" s="1"/>
  <c r="E140"/>
  <c r="E139"/>
  <c r="E138" s="1"/>
  <c r="E25" i="41"/>
  <c r="E26" s="1"/>
  <c r="E13" i="166"/>
  <c r="E14" s="1"/>
  <c r="DS16" i="39"/>
  <c r="DS15" s="1"/>
  <c r="EF16"/>
  <c r="EF15" s="1"/>
  <c r="E492" i="38"/>
  <c r="F492"/>
  <c r="G492"/>
  <c r="F491"/>
  <c r="G491"/>
  <c r="E491"/>
  <c r="E462"/>
  <c r="F461"/>
  <c r="G461"/>
  <c r="E461"/>
  <c r="F460"/>
  <c r="G460"/>
  <c r="G459" s="1"/>
  <c r="G58" s="1"/>
  <c r="E460"/>
  <c r="E411"/>
  <c r="F411"/>
  <c r="G411"/>
  <c r="F410"/>
  <c r="G410"/>
  <c r="E410"/>
  <c r="E358"/>
  <c r="F358"/>
  <c r="G358"/>
  <c r="F357"/>
  <c r="G357"/>
  <c r="E357"/>
  <c r="F303"/>
  <c r="G303"/>
  <c r="F304"/>
  <c r="G304"/>
  <c r="E304"/>
  <c r="E303"/>
  <c r="F288"/>
  <c r="G288"/>
  <c r="E288"/>
  <c r="F287"/>
  <c r="G287"/>
  <c r="E287"/>
  <c r="F286"/>
  <c r="G286"/>
  <c r="E286"/>
  <c r="F285"/>
  <c r="G285"/>
  <c r="E285"/>
  <c r="F284"/>
  <c r="G284"/>
  <c r="E284"/>
  <c r="F283"/>
  <c r="G283"/>
  <c r="E283"/>
  <c r="F282"/>
  <c r="G282"/>
  <c r="E282"/>
  <c r="F281"/>
  <c r="G281"/>
  <c r="E281"/>
  <c r="F278"/>
  <c r="G278"/>
  <c r="E278"/>
  <c r="F277"/>
  <c r="G277"/>
  <c r="E277"/>
  <c r="F276"/>
  <c r="G276"/>
  <c r="E276"/>
  <c r="F275"/>
  <c r="G275"/>
  <c r="E275"/>
  <c r="F274"/>
  <c r="G274"/>
  <c r="E274"/>
  <c r="F273"/>
  <c r="G273"/>
  <c r="E273"/>
  <c r="F272"/>
  <c r="G272"/>
  <c r="E272"/>
  <c r="G271"/>
  <c r="F271"/>
  <c r="E271"/>
  <c r="G270"/>
  <c r="G269" s="1"/>
  <c r="F270"/>
  <c r="E270"/>
  <c r="F268"/>
  <c r="G268"/>
  <c r="E268"/>
  <c r="F267"/>
  <c r="G267"/>
  <c r="E267"/>
  <c r="F258"/>
  <c r="G258"/>
  <c r="E258"/>
  <c r="F257"/>
  <c r="G257"/>
  <c r="E257"/>
  <c r="F256"/>
  <c r="G256"/>
  <c r="E256"/>
  <c r="F255"/>
  <c r="G255"/>
  <c r="E255"/>
  <c r="F254"/>
  <c r="G254"/>
  <c r="E254"/>
  <c r="F251"/>
  <c r="G251"/>
  <c r="E251"/>
  <c r="F246"/>
  <c r="G246"/>
  <c r="E246"/>
  <c r="F245"/>
  <c r="G245"/>
  <c r="E245"/>
  <c r="F244"/>
  <c r="G244"/>
  <c r="E244"/>
  <c r="F241"/>
  <c r="G241"/>
  <c r="E241"/>
  <c r="F233"/>
  <c r="G233"/>
  <c r="E233"/>
  <c r="F232"/>
  <c r="G232"/>
  <c r="E232"/>
  <c r="F231"/>
  <c r="G231"/>
  <c r="G121" s="1"/>
  <c r="E231"/>
  <c r="F230"/>
  <c r="G230"/>
  <c r="E230"/>
  <c r="F229"/>
  <c r="G229"/>
  <c r="E229"/>
  <c r="F228"/>
  <c r="G228"/>
  <c r="E228"/>
  <c r="F227"/>
  <c r="G227"/>
  <c r="E227"/>
  <c r="F226"/>
  <c r="G226"/>
  <c r="E226"/>
  <c r="F223"/>
  <c r="G223"/>
  <c r="E223"/>
  <c r="F222"/>
  <c r="G222"/>
  <c r="E222"/>
  <c r="F221"/>
  <c r="G221"/>
  <c r="E221"/>
  <c r="F219"/>
  <c r="G219"/>
  <c r="E219"/>
  <c r="F217"/>
  <c r="G217"/>
  <c r="E217"/>
  <c r="G215"/>
  <c r="F215"/>
  <c r="E215"/>
  <c r="F213"/>
  <c r="G213"/>
  <c r="E213"/>
  <c r="F212"/>
  <c r="G212"/>
  <c r="E212"/>
  <c r="F203"/>
  <c r="G203"/>
  <c r="E203"/>
  <c r="F202"/>
  <c r="G202"/>
  <c r="E202"/>
  <c r="F201"/>
  <c r="G201"/>
  <c r="E201"/>
  <c r="F191"/>
  <c r="G191"/>
  <c r="E191"/>
  <c r="F190"/>
  <c r="G190"/>
  <c r="E190"/>
  <c r="F189"/>
  <c r="G189"/>
  <c r="E189"/>
  <c r="E77"/>
  <c r="F186"/>
  <c r="G186"/>
  <c r="E186"/>
  <c r="F178"/>
  <c r="G178"/>
  <c r="E178"/>
  <c r="F177"/>
  <c r="G177"/>
  <c r="E177"/>
  <c r="F176"/>
  <c r="G176"/>
  <c r="E176"/>
  <c r="F175"/>
  <c r="G175"/>
  <c r="E175"/>
  <c r="F174"/>
  <c r="G174"/>
  <c r="E174"/>
  <c r="F173"/>
  <c r="G173"/>
  <c r="E173"/>
  <c r="F172"/>
  <c r="G172"/>
  <c r="E172"/>
  <c r="E171"/>
  <c r="F168"/>
  <c r="G168"/>
  <c r="E168"/>
  <c r="F167"/>
  <c r="G167"/>
  <c r="E167"/>
  <c r="F166"/>
  <c r="G166"/>
  <c r="E166"/>
  <c r="F165"/>
  <c r="G165"/>
  <c r="E165"/>
  <c r="F164"/>
  <c r="E164"/>
  <c r="F163"/>
  <c r="G163"/>
  <c r="E163"/>
  <c r="F162"/>
  <c r="F107" s="1"/>
  <c r="G162"/>
  <c r="E162"/>
  <c r="F159"/>
  <c r="E159"/>
  <c r="F158"/>
  <c r="G158"/>
  <c r="E158"/>
  <c r="F157"/>
  <c r="F102" s="1"/>
  <c r="G157"/>
  <c r="E157"/>
  <c r="F148"/>
  <c r="G148"/>
  <c r="E148"/>
  <c r="F147"/>
  <c r="G147"/>
  <c r="E147"/>
  <c r="F145"/>
  <c r="G145"/>
  <c r="E145"/>
  <c r="F144"/>
  <c r="G144"/>
  <c r="E144"/>
  <c r="F141"/>
  <c r="G141"/>
  <c r="E141"/>
  <c r="F136"/>
  <c r="F81" s="1"/>
  <c r="G136"/>
  <c r="E136"/>
  <c r="F135"/>
  <c r="G135"/>
  <c r="G80" s="1"/>
  <c r="E135"/>
  <c r="F134"/>
  <c r="F79" s="1"/>
  <c r="G134"/>
  <c r="E134"/>
  <c r="F77"/>
  <c r="G77"/>
  <c r="F131"/>
  <c r="G131"/>
  <c r="E131"/>
  <c r="M11" i="222"/>
  <c r="G513" i="38" s="1"/>
  <c r="J11" i="222"/>
  <c r="F513" i="38" s="1"/>
  <c r="G11" i="222"/>
  <c r="E513" i="38" s="1"/>
  <c r="M10" i="222"/>
  <c r="J10"/>
  <c r="G10"/>
  <c r="M9"/>
  <c r="J9"/>
  <c r="J12" s="1"/>
  <c r="J13" s="1"/>
  <c r="G9"/>
  <c r="E512" i="38"/>
  <c r="M11" i="221"/>
  <c r="G432" i="38"/>
  <c r="J11" i="221"/>
  <c r="F432" i="38" s="1"/>
  <c r="G11" i="221"/>
  <c r="E432" i="38" s="1"/>
  <c r="M10" i="221"/>
  <c r="J10"/>
  <c r="G10"/>
  <c r="M9"/>
  <c r="J9"/>
  <c r="J12" s="1"/>
  <c r="J13" s="1"/>
  <c r="G9"/>
  <c r="M11" i="220"/>
  <c r="G379" i="38" s="1"/>
  <c r="J11" i="220"/>
  <c r="F379" i="38" s="1"/>
  <c r="G11" i="220"/>
  <c r="E379" i="38" s="1"/>
  <c r="M10" i="220"/>
  <c r="J10"/>
  <c r="G10"/>
  <c r="M9"/>
  <c r="J9"/>
  <c r="M11" i="219"/>
  <c r="G325" i="38"/>
  <c r="J11" i="219"/>
  <c r="F325" i="38" s="1"/>
  <c r="G11" i="219"/>
  <c r="E325" i="38" s="1"/>
  <c r="M10" i="219"/>
  <c r="J10"/>
  <c r="G10"/>
  <c r="M9"/>
  <c r="G324" i="38"/>
  <c r="J9" i="219"/>
  <c r="J12" s="1"/>
  <c r="J13" s="1"/>
  <c r="G9"/>
  <c r="G260" i="38"/>
  <c r="F260"/>
  <c r="E260"/>
  <c r="G205"/>
  <c r="F205"/>
  <c r="E205"/>
  <c r="G196"/>
  <c r="F196"/>
  <c r="E196"/>
  <c r="G150"/>
  <c r="F150"/>
  <c r="E150"/>
  <c r="G15" i="54"/>
  <c r="G20" s="1"/>
  <c r="F15" i="131"/>
  <c r="F388" i="38" s="1"/>
  <c r="G15" i="131"/>
  <c r="G388" i="38" s="1"/>
  <c r="E15" i="131"/>
  <c r="E16" s="1"/>
  <c r="E14" i="92"/>
  <c r="E15" s="1"/>
  <c r="G42" i="218"/>
  <c r="G43" s="1"/>
  <c r="F42"/>
  <c r="E42"/>
  <c r="G42" i="217"/>
  <c r="F42"/>
  <c r="F43" s="1"/>
  <c r="E42"/>
  <c r="E529" i="38" s="1"/>
  <c r="G42" i="216"/>
  <c r="F42"/>
  <c r="F528" i="38" s="1"/>
  <c r="E42" i="216"/>
  <c r="E528" i="38" s="1"/>
  <c r="G42" i="215"/>
  <c r="F42"/>
  <c r="F527" i="38" s="1"/>
  <c r="E42" i="215"/>
  <c r="E43" s="1"/>
  <c r="G42" i="214"/>
  <c r="F42"/>
  <c r="E42"/>
  <c r="E526" i="38" s="1"/>
  <c r="G42" i="213"/>
  <c r="G525" i="38" s="1"/>
  <c r="F42" i="213"/>
  <c r="F43" s="1"/>
  <c r="E42"/>
  <c r="E43" s="1"/>
  <c r="G42" i="212"/>
  <c r="F42"/>
  <c r="E42"/>
  <c r="E43" s="1"/>
  <c r="G11" i="211"/>
  <c r="G13" s="1"/>
  <c r="F11"/>
  <c r="F13" s="1"/>
  <c r="E11"/>
  <c r="E13" s="1"/>
  <c r="G13" i="210"/>
  <c r="G15" s="1"/>
  <c r="F13"/>
  <c r="F15" s="1"/>
  <c r="E13"/>
  <c r="E15"/>
  <c r="G42" i="209"/>
  <c r="F42"/>
  <c r="F520" i="38" s="1"/>
  <c r="E42" i="209"/>
  <c r="E520" i="38" s="1"/>
  <c r="G42" i="208"/>
  <c r="G43" s="1"/>
  <c r="F42"/>
  <c r="E42"/>
  <c r="E519" i="38" s="1"/>
  <c r="G42" i="207"/>
  <c r="F42"/>
  <c r="F518" i="38" s="1"/>
  <c r="E42" i="207"/>
  <c r="E518" i="38" s="1"/>
  <c r="G42" i="206"/>
  <c r="F42"/>
  <c r="F43" s="1"/>
  <c r="E42"/>
  <c r="E517" i="38" s="1"/>
  <c r="G42" i="205"/>
  <c r="F42"/>
  <c r="E42"/>
  <c r="E516" i="38" s="1"/>
  <c r="G42" i="204"/>
  <c r="F42"/>
  <c r="E42"/>
  <c r="E43" s="1"/>
  <c r="G16" i="203"/>
  <c r="F16"/>
  <c r="E16"/>
  <c r="G21" i="201"/>
  <c r="F21"/>
  <c r="F510" i="38"/>
  <c r="E21" i="201"/>
  <c r="D35" i="200"/>
  <c r="G509" i="38" s="1"/>
  <c r="D36" i="200"/>
  <c r="C35"/>
  <c r="F509" i="38"/>
  <c r="B35" i="200"/>
  <c r="E509" i="38" s="1"/>
  <c r="G17" i="199"/>
  <c r="F17"/>
  <c r="E17"/>
  <c r="E18" s="1"/>
  <c r="G17" i="198"/>
  <c r="G499" i="38" s="1"/>
  <c r="F17" i="198"/>
  <c r="E17"/>
  <c r="E18" s="1"/>
  <c r="G17" i="197"/>
  <c r="G18" s="1"/>
  <c r="F17"/>
  <c r="F498" i="38" s="1"/>
  <c r="E17" i="197"/>
  <c r="E498" i="38" s="1"/>
  <c r="G17" i="196"/>
  <c r="F17"/>
  <c r="F18" s="1"/>
  <c r="E17"/>
  <c r="G17" i="195"/>
  <c r="F17"/>
  <c r="E17"/>
  <c r="E496" i="38" s="1"/>
  <c r="E18" i="195"/>
  <c r="G17" i="194"/>
  <c r="F17"/>
  <c r="F488" i="38" s="1"/>
  <c r="E17" i="194"/>
  <c r="E488" i="38" s="1"/>
  <c r="G18" i="193"/>
  <c r="G17"/>
  <c r="G487" i="38" s="1"/>
  <c r="F17" i="193"/>
  <c r="E17"/>
  <c r="E487" i="38" s="1"/>
  <c r="E18" i="193"/>
  <c r="G17" i="192"/>
  <c r="G486" i="38" s="1"/>
  <c r="F17" i="192"/>
  <c r="F486" i="38" s="1"/>
  <c r="E17" i="192"/>
  <c r="E486" i="38"/>
  <c r="E18" i="192"/>
  <c r="G17" i="191"/>
  <c r="G485" i="38" s="1"/>
  <c r="F17" i="191"/>
  <c r="F485" i="38" s="1"/>
  <c r="E17" i="191"/>
  <c r="G19" i="190"/>
  <c r="G484" i="38" s="1"/>
  <c r="F19" i="190"/>
  <c r="F20" s="1"/>
  <c r="E19"/>
  <c r="E20" s="1"/>
  <c r="G19" i="189"/>
  <c r="F19"/>
  <c r="F20" s="1"/>
  <c r="E19"/>
  <c r="G19" i="188"/>
  <c r="G490" i="38" s="1"/>
  <c r="F19" i="188"/>
  <c r="F490" i="38" s="1"/>
  <c r="E19" i="188"/>
  <c r="E490" i="38" s="1"/>
  <c r="G24" i="187"/>
  <c r="G25" s="1"/>
  <c r="G483" i="38"/>
  <c r="F24" i="187"/>
  <c r="E24"/>
  <c r="E483" i="38" s="1"/>
  <c r="F12" i="186"/>
  <c r="E12"/>
  <c r="G42" i="185"/>
  <c r="G474" i="38" s="1"/>
  <c r="F42" i="185"/>
  <c r="F474" i="38" s="1"/>
  <c r="E42" i="185"/>
  <c r="E474" i="38" s="1"/>
  <c r="G42" i="184"/>
  <c r="G472" i="38" s="1"/>
  <c r="F42" i="184"/>
  <c r="F472" i="38" s="1"/>
  <c r="F62" s="1"/>
  <c r="E42" i="184"/>
  <c r="E43" s="1"/>
  <c r="G42" i="183"/>
  <c r="G471" i="38" s="1"/>
  <c r="G65" s="1"/>
  <c r="F42" i="183"/>
  <c r="F471" i="38" s="1"/>
  <c r="F65" s="1"/>
  <c r="E42" i="183"/>
  <c r="E43" s="1"/>
  <c r="G42" i="182"/>
  <c r="F42"/>
  <c r="F43" s="1"/>
  <c r="E42"/>
  <c r="E43" s="1"/>
  <c r="G42" i="181"/>
  <c r="G43" s="1"/>
  <c r="F42"/>
  <c r="F43" s="1"/>
  <c r="E42"/>
  <c r="G42" i="180"/>
  <c r="G467" i="38" s="1"/>
  <c r="G466" s="1"/>
  <c r="G60" s="1"/>
  <c r="F42" i="180"/>
  <c r="F467" i="38" s="1"/>
  <c r="F466" s="1"/>
  <c r="F60" s="1"/>
  <c r="E42" i="180"/>
  <c r="E43" s="1"/>
  <c r="G42" i="179"/>
  <c r="G465" i="38" s="1"/>
  <c r="F42" i="179"/>
  <c r="E42"/>
  <c r="G42" i="178"/>
  <c r="G464" i="38" s="1"/>
  <c r="G463" s="1"/>
  <c r="G59" s="1"/>
  <c r="F42" i="178"/>
  <c r="F464" i="38" s="1"/>
  <c r="E42" i="178"/>
  <c r="E43" s="1"/>
  <c r="F462" i="38"/>
  <c r="G462"/>
  <c r="G42" i="177"/>
  <c r="G43" s="1"/>
  <c r="F42"/>
  <c r="F43" s="1"/>
  <c r="E42"/>
  <c r="E43" s="1"/>
  <c r="G458" i="38"/>
  <c r="F458"/>
  <c r="E15" i="176"/>
  <c r="G42" i="175"/>
  <c r="F42"/>
  <c r="F43" s="1"/>
  <c r="E42"/>
  <c r="E457" i="38" s="1"/>
  <c r="G42" i="173"/>
  <c r="G43" s="1"/>
  <c r="F42"/>
  <c r="F449" i="38" s="1"/>
  <c r="E42" i="173"/>
  <c r="E43" s="1"/>
  <c r="G42" i="172"/>
  <c r="G43" s="1"/>
  <c r="F42"/>
  <c r="E42"/>
  <c r="E448" i="38" s="1"/>
  <c r="G42" i="171"/>
  <c r="G447" i="38" s="1"/>
  <c r="F42" i="171"/>
  <c r="F43" s="1"/>
  <c r="E42"/>
  <c r="E447" i="38" s="1"/>
  <c r="G42" i="170"/>
  <c r="G446" i="38" s="1"/>
  <c r="F42" i="170"/>
  <c r="E42"/>
  <c r="E446" i="38" s="1"/>
  <c r="G42" i="169"/>
  <c r="G445" i="38" s="1"/>
  <c r="F42" i="169"/>
  <c r="E42"/>
  <c r="G42" i="168"/>
  <c r="G43" s="1"/>
  <c r="F42"/>
  <c r="F43" s="1"/>
  <c r="E42"/>
  <c r="G42" i="167"/>
  <c r="G43" s="1"/>
  <c r="F42"/>
  <c r="E42"/>
  <c r="G13" i="166"/>
  <c r="F13"/>
  <c r="F442" i="38" s="1"/>
  <c r="G13" i="165"/>
  <c r="G15"/>
  <c r="G441" i="38" s="1"/>
  <c r="F13" i="165"/>
  <c r="F15" s="1"/>
  <c r="E13"/>
  <c r="E15" s="1"/>
  <c r="G42" i="164"/>
  <c r="G439" i="38" s="1"/>
  <c r="F42" i="164"/>
  <c r="E42"/>
  <c r="E439" i="38" s="1"/>
  <c r="G42" i="163"/>
  <c r="G438" i="38" s="1"/>
  <c r="F42" i="163"/>
  <c r="F438" i="38" s="1"/>
  <c r="E42" i="163"/>
  <c r="G42" i="162"/>
  <c r="G43"/>
  <c r="F42"/>
  <c r="F437" i="38" s="1"/>
  <c r="E42" i="162"/>
  <c r="E437" i="38" s="1"/>
  <c r="G42" i="161"/>
  <c r="F42"/>
  <c r="F436" i="38" s="1"/>
  <c r="E42" i="161"/>
  <c r="E436" i="38" s="1"/>
  <c r="G42" i="160"/>
  <c r="F42"/>
  <c r="E42"/>
  <c r="G42" i="159"/>
  <c r="G434" i="38" s="1"/>
  <c r="F42" i="159"/>
  <c r="F434" i="38" s="1"/>
  <c r="E42" i="159"/>
  <c r="G16" i="158"/>
  <c r="G17" s="1"/>
  <c r="F16"/>
  <c r="F433" i="38" s="1"/>
  <c r="E16" i="158"/>
  <c r="E433" i="38" s="1"/>
  <c r="G21" i="156"/>
  <c r="G22" s="1"/>
  <c r="F21"/>
  <c r="F429" i="38" s="1"/>
  <c r="E21" i="156"/>
  <c r="E429" i="38" s="1"/>
  <c r="D35" i="155"/>
  <c r="C35"/>
  <c r="F428" i="38" s="1"/>
  <c r="B35" i="155"/>
  <c r="B36" s="1"/>
  <c r="G17" i="154"/>
  <c r="G18" s="1"/>
  <c r="F17"/>
  <c r="F419" i="38" s="1"/>
  <c r="E17" i="154"/>
  <c r="E419" i="38" s="1"/>
  <c r="G17" i="153"/>
  <c r="G418" i="38" s="1"/>
  <c r="F17" i="153"/>
  <c r="E17"/>
  <c r="E418" i="38" s="1"/>
  <c r="G17" i="152"/>
  <c r="F17"/>
  <c r="E17"/>
  <c r="G17" i="151"/>
  <c r="G416" i="38" s="1"/>
  <c r="F17" i="151"/>
  <c r="F416" i="38" s="1"/>
  <c r="E17" i="151"/>
  <c r="G17" i="150"/>
  <c r="G415" i="38" s="1"/>
  <c r="F17" i="150"/>
  <c r="E17"/>
  <c r="E415" i="38" s="1"/>
  <c r="G17" i="149"/>
  <c r="F17"/>
  <c r="F408" i="38" s="1"/>
  <c r="E17" i="149"/>
  <c r="E18" s="1"/>
  <c r="G17" i="148"/>
  <c r="G18" s="1"/>
  <c r="F17"/>
  <c r="F407" i="38" s="1"/>
  <c r="E17" i="148"/>
  <c r="E18" s="1"/>
  <c r="G17" i="147"/>
  <c r="F17"/>
  <c r="F406" i="38" s="1"/>
  <c r="E17" i="147"/>
  <c r="E406" i="38"/>
  <c r="E18" i="147"/>
  <c r="G17" i="146"/>
  <c r="G18" s="1"/>
  <c r="F17"/>
  <c r="E17"/>
  <c r="E405" i="38"/>
  <c r="G19" i="145"/>
  <c r="F19"/>
  <c r="F20" s="1"/>
  <c r="E19"/>
  <c r="E404" i="38" s="1"/>
  <c r="G19" i="144"/>
  <c r="G412" i="38" s="1"/>
  <c r="F19" i="144"/>
  <c r="E19"/>
  <c r="E20" s="1"/>
  <c r="G19" i="143"/>
  <c r="G20" s="1"/>
  <c r="F19"/>
  <c r="E19"/>
  <c r="G24" i="142"/>
  <c r="G25" s="1"/>
  <c r="F24"/>
  <c r="F25" s="1"/>
  <c r="E24"/>
  <c r="E403" i="38" s="1"/>
  <c r="E43" i="172"/>
  <c r="G42" i="139"/>
  <c r="F42"/>
  <c r="F43" s="1"/>
  <c r="E42"/>
  <c r="E43" s="1"/>
  <c r="G42" i="138"/>
  <c r="G395" i="38" s="1"/>
  <c r="F42" i="138"/>
  <c r="E42"/>
  <c r="G42" i="137"/>
  <c r="G43" s="1"/>
  <c r="F42"/>
  <c r="E42"/>
  <c r="G42" i="136"/>
  <c r="F42"/>
  <c r="E42"/>
  <c r="E393" i="38" s="1"/>
  <c r="G392"/>
  <c r="F392"/>
  <c r="E392"/>
  <c r="G42" i="134"/>
  <c r="G43" s="1"/>
  <c r="F42"/>
  <c r="E42"/>
  <c r="G42" i="133"/>
  <c r="G390" i="38" s="1"/>
  <c r="F42" i="133"/>
  <c r="F43" s="1"/>
  <c r="E42"/>
  <c r="G16" i="131"/>
  <c r="G25" i="130"/>
  <c r="F25"/>
  <c r="E386" i="38"/>
  <c r="G42" i="129"/>
  <c r="G385" i="38" s="1"/>
  <c r="F42" i="129"/>
  <c r="F385" i="38" s="1"/>
  <c r="E42" i="129"/>
  <c r="E385" i="38" s="1"/>
  <c r="G42" i="128"/>
  <c r="G43" s="1"/>
  <c r="F42"/>
  <c r="F43" s="1"/>
  <c r="E42"/>
  <c r="E43" s="1"/>
  <c r="G42" i="127"/>
  <c r="G383" i="38" s="1"/>
  <c r="F42" i="127"/>
  <c r="E42"/>
  <c r="G42" i="126"/>
  <c r="G43" s="1"/>
  <c r="F42"/>
  <c r="F382" i="38" s="1"/>
  <c r="E42" i="126"/>
  <c r="G17" i="125"/>
  <c r="E381" i="38"/>
  <c r="G16" i="124"/>
  <c r="F16"/>
  <c r="F380" i="38"/>
  <c r="F17" i="124"/>
  <c r="E16"/>
  <c r="E380" i="38" s="1"/>
  <c r="G21" i="122"/>
  <c r="F21"/>
  <c r="E21"/>
  <c r="E376" i="38" s="1"/>
  <c r="D35" i="121"/>
  <c r="D36" s="1"/>
  <c r="C35"/>
  <c r="B35"/>
  <c r="G17" i="120"/>
  <c r="F17"/>
  <c r="E17"/>
  <c r="E366" i="38" s="1"/>
  <c r="G17" i="119"/>
  <c r="F17"/>
  <c r="E17"/>
  <c r="G17" i="118"/>
  <c r="G18" s="1"/>
  <c r="F17"/>
  <c r="E17"/>
  <c r="E18" s="1"/>
  <c r="G17" i="117"/>
  <c r="G363" i="38" s="1"/>
  <c r="F17" i="117"/>
  <c r="F363" i="38" s="1"/>
  <c r="E17" i="117"/>
  <c r="E363" i="38" s="1"/>
  <c r="G17" i="116"/>
  <c r="G362" i="38" s="1"/>
  <c r="F17" i="116"/>
  <c r="F362" i="38" s="1"/>
  <c r="E17" i="116"/>
  <c r="E362" i="38" s="1"/>
  <c r="G17" i="115"/>
  <c r="G18" s="1"/>
  <c r="F17"/>
  <c r="F354" i="38" s="1"/>
  <c r="E17" i="115"/>
  <c r="G17" i="114"/>
  <c r="G353" i="38" s="1"/>
  <c r="F17" i="114"/>
  <c r="E17"/>
  <c r="E353" i="38" s="1"/>
  <c r="G17" i="113"/>
  <c r="G18" s="1"/>
  <c r="F17"/>
  <c r="E17"/>
  <c r="E18" s="1"/>
  <c r="G17" i="112"/>
  <c r="G351" i="38" s="1"/>
  <c r="F17" i="112"/>
  <c r="E17"/>
  <c r="E351" i="38" s="1"/>
  <c r="G19" i="111"/>
  <c r="F19"/>
  <c r="F20" s="1"/>
  <c r="E19"/>
  <c r="E20" s="1"/>
  <c r="G19" i="110"/>
  <c r="G359" i="38" s="1"/>
  <c r="F19" i="110"/>
  <c r="F359" i="38" s="1"/>
  <c r="E19" i="110"/>
  <c r="E359" i="38" s="1"/>
  <c r="G19" i="109"/>
  <c r="G356" i="38" s="1"/>
  <c r="F19" i="109"/>
  <c r="F356" i="38" s="1"/>
  <c r="E19" i="109"/>
  <c r="E20" s="1"/>
  <c r="G24" i="108"/>
  <c r="G25" s="1"/>
  <c r="F24"/>
  <c r="E24"/>
  <c r="E349" i="38" s="1"/>
  <c r="G42" i="107"/>
  <c r="G43" s="1"/>
  <c r="F42"/>
  <c r="E42"/>
  <c r="G42" i="106"/>
  <c r="G341" i="38" s="1"/>
  <c r="F42" i="106"/>
  <c r="F341" i="38" s="1"/>
  <c r="E42" i="106"/>
  <c r="E341" i="38" s="1"/>
  <c r="F16" i="105"/>
  <c r="G19" i="104"/>
  <c r="G305" i="38" s="1"/>
  <c r="F19" i="104"/>
  <c r="E19"/>
  <c r="E20" s="1"/>
  <c r="E305" i="38"/>
  <c r="G42" i="103"/>
  <c r="G43" s="1"/>
  <c r="F42"/>
  <c r="F43" s="1"/>
  <c r="E42"/>
  <c r="E43" s="1"/>
  <c r="G42" i="102"/>
  <c r="G43" s="1"/>
  <c r="F42"/>
  <c r="F43" s="1"/>
  <c r="E42"/>
  <c r="E43" s="1"/>
  <c r="G42" i="101"/>
  <c r="G43" s="1"/>
  <c r="F42"/>
  <c r="F43" s="1"/>
  <c r="E42"/>
  <c r="E43" s="1"/>
  <c r="G19" i="100"/>
  <c r="G20" s="1"/>
  <c r="F19"/>
  <c r="F20" s="1"/>
  <c r="E19"/>
  <c r="E20" s="1"/>
  <c r="G43" i="98"/>
  <c r="G42"/>
  <c r="G340" i="38" s="1"/>
  <c r="F42" i="98"/>
  <c r="F43" s="1"/>
  <c r="E42"/>
  <c r="G12" i="97"/>
  <c r="F12"/>
  <c r="F338" i="38"/>
  <c r="E338"/>
  <c r="G42" i="95"/>
  <c r="G337" i="38" s="1"/>
  <c r="F42" i="95"/>
  <c r="F43"/>
  <c r="E42"/>
  <c r="G336" i="38"/>
  <c r="F334"/>
  <c r="G42" i="91"/>
  <c r="G331" i="38" s="1"/>
  <c r="F42" i="91"/>
  <c r="F43" s="1"/>
  <c r="E42"/>
  <c r="E43" s="1"/>
  <c r="E330" i="38"/>
  <c r="G42" i="89"/>
  <c r="G329" i="38" s="1"/>
  <c r="F42" i="89"/>
  <c r="F329" i="38" s="1"/>
  <c r="E42" i="89"/>
  <c r="G328" i="38"/>
  <c r="F24" i="88"/>
  <c r="E328" i="38"/>
  <c r="G327"/>
  <c r="F24" i="87"/>
  <c r="E327" i="38"/>
  <c r="G16" i="86"/>
  <c r="G17" s="1"/>
  <c r="F16"/>
  <c r="F17" s="1"/>
  <c r="E16"/>
  <c r="G21" i="84"/>
  <c r="G322" i="38" s="1"/>
  <c r="F21" i="84"/>
  <c r="E21"/>
  <c r="E322" i="38" s="1"/>
  <c r="G321"/>
  <c r="F321"/>
  <c r="B14" i="83"/>
  <c r="G17" i="81"/>
  <c r="G18" s="1"/>
  <c r="F17"/>
  <c r="F312" i="38"/>
  <c r="F18" i="81"/>
  <c r="E17"/>
  <c r="E18" s="1"/>
  <c r="G17" i="80"/>
  <c r="G18" s="1"/>
  <c r="F17"/>
  <c r="F18" s="1"/>
  <c r="E17"/>
  <c r="E18" s="1"/>
  <c r="G17" i="79"/>
  <c r="F17"/>
  <c r="E17"/>
  <c r="G17" i="78"/>
  <c r="G309" i="38" s="1"/>
  <c r="F17" i="78"/>
  <c r="E17"/>
  <c r="E309" i="38" s="1"/>
  <c r="G17" i="77"/>
  <c r="F17"/>
  <c r="E17"/>
  <c r="E308" i="38" s="1"/>
  <c r="G17" i="76"/>
  <c r="G300" i="38" s="1"/>
  <c r="G18" i="76"/>
  <c r="F17"/>
  <c r="F300" i="38"/>
  <c r="F18" i="76"/>
  <c r="E17"/>
  <c r="G17" i="75"/>
  <c r="F17"/>
  <c r="F18" s="1"/>
  <c r="E17"/>
  <c r="E18" s="1"/>
  <c r="G17" i="74"/>
  <c r="G298" i="38" s="1"/>
  <c r="F17" i="74"/>
  <c r="E17"/>
  <c r="E298" i="38" s="1"/>
  <c r="G17" i="73"/>
  <c r="F17"/>
  <c r="E17"/>
  <c r="G19" i="72"/>
  <c r="G296" i="38" s="1"/>
  <c r="F19" i="72"/>
  <c r="F20" s="1"/>
  <c r="E19"/>
  <c r="E20" s="1"/>
  <c r="G19" i="71"/>
  <c r="G302" i="38" s="1"/>
  <c r="F19" i="71"/>
  <c r="F20" s="1"/>
  <c r="E19"/>
  <c r="G24" i="70"/>
  <c r="G25" s="1"/>
  <c r="F24"/>
  <c r="F295" i="38" s="1"/>
  <c r="E24" i="70"/>
  <c r="E295" i="38" s="1"/>
  <c r="G42" i="67"/>
  <c r="G43" s="1"/>
  <c r="F42"/>
  <c r="F43" s="1"/>
  <c r="E42"/>
  <c r="E43" s="1"/>
  <c r="G14" i="66"/>
  <c r="F14"/>
  <c r="E14"/>
  <c r="G42" i="65"/>
  <c r="G43" s="1"/>
  <c r="F42"/>
  <c r="F43" s="1"/>
  <c r="E42"/>
  <c r="E43" s="1"/>
  <c r="G42" i="64"/>
  <c r="G43" s="1"/>
  <c r="F42"/>
  <c r="F43" s="1"/>
  <c r="E42"/>
  <c r="E43" s="1"/>
  <c r="G42" i="59"/>
  <c r="G43" s="1"/>
  <c r="F42"/>
  <c r="F43" s="1"/>
  <c r="E42"/>
  <c r="E43" s="1"/>
  <c r="G42" i="58"/>
  <c r="G43" s="1"/>
  <c r="F42"/>
  <c r="F43" s="1"/>
  <c r="E42"/>
  <c r="E43" s="1"/>
  <c r="E14" i="56"/>
  <c r="M11" i="54"/>
  <c r="M20" s="1"/>
  <c r="M15"/>
  <c r="J15"/>
  <c r="J20" s="1"/>
  <c r="G21" i="53"/>
  <c r="G22" s="1"/>
  <c r="F21"/>
  <c r="F22" s="1"/>
  <c r="E21"/>
  <c r="E22" s="1"/>
  <c r="C28" i="52"/>
  <c r="D28"/>
  <c r="B28"/>
  <c r="G17" i="50"/>
  <c r="G18" s="1"/>
  <c r="F17"/>
  <c r="F18" s="1"/>
  <c r="E17"/>
  <c r="E18" s="1"/>
  <c r="G17" i="49"/>
  <c r="F17"/>
  <c r="F18" s="1"/>
  <c r="E17"/>
  <c r="G22" i="48"/>
  <c r="F22"/>
  <c r="E22"/>
  <c r="G17" i="47"/>
  <c r="F17"/>
  <c r="E17"/>
  <c r="G15" i="46"/>
  <c r="F15"/>
  <c r="E15"/>
  <c r="G17" i="45"/>
  <c r="G18" s="1"/>
  <c r="F17"/>
  <c r="F18" s="1"/>
  <c r="E17"/>
  <c r="E18" s="1"/>
  <c r="G17" i="43"/>
  <c r="G18" s="1"/>
  <c r="F17"/>
  <c r="F18" s="1"/>
  <c r="E17"/>
  <c r="E18" s="1"/>
  <c r="F26" i="41"/>
  <c r="G26"/>
  <c r="G547" i="38"/>
  <c r="G545"/>
  <c r="G544" s="1"/>
  <c r="G543" s="1"/>
  <c r="G541"/>
  <c r="G540" s="1"/>
  <c r="G539" s="1"/>
  <c r="G537"/>
  <c r="G536" s="1"/>
  <c r="G49" s="1"/>
  <c r="G48" s="1"/>
  <c r="G502"/>
  <c r="G368"/>
  <c r="G314"/>
  <c r="G95"/>
  <c r="G71"/>
  <c r="G67"/>
  <c r="G39"/>
  <c r="F14" i="2"/>
  <c r="F15" s="1"/>
  <c r="G14"/>
  <c r="G15" s="1"/>
  <c r="EF22" i="39"/>
  <c r="DS22"/>
  <c r="F547" i="38"/>
  <c r="E547"/>
  <c r="F545"/>
  <c r="F544" s="1"/>
  <c r="F543" s="1"/>
  <c r="E545"/>
  <c r="E544" s="1"/>
  <c r="E543" s="1"/>
  <c r="F541"/>
  <c r="F540" s="1"/>
  <c r="F539" s="1"/>
  <c r="E541"/>
  <c r="E540" s="1"/>
  <c r="E539" s="1"/>
  <c r="F537"/>
  <c r="F536" s="1"/>
  <c r="F49" s="1"/>
  <c r="F48" s="1"/>
  <c r="E537"/>
  <c r="E536" s="1"/>
  <c r="E49" s="1"/>
  <c r="E48" s="1"/>
  <c r="F502"/>
  <c r="E502"/>
  <c r="F368"/>
  <c r="E368"/>
  <c r="F314"/>
  <c r="E314"/>
  <c r="F95"/>
  <c r="E95"/>
  <c r="F71"/>
  <c r="E71"/>
  <c r="F67"/>
  <c r="E67"/>
  <c r="F39"/>
  <c r="E39"/>
  <c r="E14" i="2"/>
  <c r="E15" s="1"/>
  <c r="F13" i="12"/>
  <c r="F14" s="1"/>
  <c r="E13"/>
  <c r="E14"/>
  <c r="G13"/>
  <c r="G14" s="1"/>
  <c r="E43" i="136"/>
  <c r="F43" i="216"/>
  <c r="G43" i="213"/>
  <c r="E43" i="208"/>
  <c r="F43" i="207"/>
  <c r="E43" i="206"/>
  <c r="F22" i="201"/>
  <c r="G18" i="198"/>
  <c r="F18" i="194"/>
  <c r="G18" i="192"/>
  <c r="F43" i="173"/>
  <c r="E43" i="171"/>
  <c r="G43" i="170"/>
  <c r="F14" i="166"/>
  <c r="G43" i="164"/>
  <c r="F43" i="162"/>
  <c r="F22" i="156"/>
  <c r="G18" i="153"/>
  <c r="F18" i="151"/>
  <c r="F18" i="148"/>
  <c r="E18" i="146"/>
  <c r="E20" i="145"/>
  <c r="G20" i="144"/>
  <c r="G43" i="133"/>
  <c r="F43" i="126"/>
  <c r="E18" i="117"/>
  <c r="G18"/>
  <c r="G18" i="116"/>
  <c r="E18" i="114"/>
  <c r="F20" i="110"/>
  <c r="E20"/>
  <c r="G20"/>
  <c r="G24" i="87"/>
  <c r="E22" i="84"/>
  <c r="G18" i="78"/>
  <c r="E18" i="74"/>
  <c r="G16" i="165"/>
  <c r="E25" i="108"/>
  <c r="E321" i="38"/>
  <c r="E248"/>
  <c r="G78"/>
  <c r="E17" i="124"/>
  <c r="E334" i="38"/>
  <c r="E24" i="88"/>
  <c r="E24" i="87"/>
  <c r="E43" i="185"/>
  <c r="G310" i="38"/>
  <c r="G18" i="79"/>
  <c r="F336" i="38"/>
  <c r="F12" i="94"/>
  <c r="G338" i="38"/>
  <c r="G12" i="96"/>
  <c r="F395" i="38"/>
  <c r="F43" i="138"/>
  <c r="F18" i="197"/>
  <c r="F516" i="38"/>
  <c r="F43" i="205"/>
  <c r="F43" i="212"/>
  <c r="F524" i="38"/>
  <c r="F526"/>
  <c r="F43" i="214"/>
  <c r="G43" i="89"/>
  <c r="G365" i="38"/>
  <c r="G18" i="119"/>
  <c r="E43" i="138"/>
  <c r="E395" i="38"/>
  <c r="E409"/>
  <c r="E20" i="143"/>
  <c r="G20" i="145"/>
  <c r="G404" i="38"/>
  <c r="G20" i="71"/>
  <c r="F330" i="38"/>
  <c r="F18" i="90"/>
  <c r="G43" i="95"/>
  <c r="E339" i="38"/>
  <c r="E12" i="97"/>
  <c r="F340" i="38"/>
  <c r="G16" i="105"/>
  <c r="G332" i="38"/>
  <c r="E354"/>
  <c r="E18" i="115"/>
  <c r="F366" i="38"/>
  <c r="F18" i="120"/>
  <c r="F375" i="38"/>
  <c r="C36" i="121"/>
  <c r="E43" i="127"/>
  <c r="E383" i="38"/>
  <c r="G384"/>
  <c r="F443"/>
  <c r="F43" i="167"/>
  <c r="F448" i="38"/>
  <c r="F43" i="172"/>
  <c r="E43" i="179"/>
  <c r="E465" i="38"/>
  <c r="G475"/>
  <c r="G12" i="186"/>
  <c r="E485" i="38"/>
  <c r="E18" i="191"/>
  <c r="E43" i="218"/>
  <c r="E530" i="38"/>
  <c r="E464"/>
  <c r="F475"/>
  <c r="E356"/>
  <c r="E18" i="120"/>
  <c r="F302" i="38"/>
  <c r="E312"/>
  <c r="F337"/>
  <c r="E428"/>
  <c r="E470"/>
  <c r="E18" i="112"/>
  <c r="E18" i="77"/>
  <c r="F43" i="129"/>
  <c r="F18" i="117"/>
  <c r="G18" i="151"/>
  <c r="E43" i="162"/>
  <c r="E43" i="164"/>
  <c r="E299" i="38"/>
  <c r="F339"/>
  <c r="G381"/>
  <c r="F386"/>
  <c r="F390"/>
  <c r="E396"/>
  <c r="G405"/>
  <c r="G409"/>
  <c r="G429"/>
  <c r="E471"/>
  <c r="E65" s="1"/>
  <c r="E527"/>
  <c r="F529"/>
  <c r="G334"/>
  <c r="G15" i="92"/>
  <c r="E43" i="107"/>
  <c r="E342" i="38"/>
  <c r="F22" i="122"/>
  <c r="F376" i="38"/>
  <c r="G17" i="124"/>
  <c r="G380" i="38"/>
  <c r="E407"/>
  <c r="G436"/>
  <c r="G43" i="161"/>
  <c r="E510" i="38"/>
  <c r="E22" i="201"/>
  <c r="G517" i="38"/>
  <c r="G43" i="206"/>
  <c r="G529" i="38"/>
  <c r="G43" i="217"/>
  <c r="E18" i="78"/>
  <c r="E332" i="38"/>
  <c r="E16" i="105"/>
  <c r="G406" i="38"/>
  <c r="G18" i="147"/>
  <c r="E18" i="152"/>
  <c r="E417" i="38"/>
  <c r="F439"/>
  <c r="F43" i="164"/>
  <c r="E43" i="181"/>
  <c r="E469" i="38"/>
  <c r="F483"/>
  <c r="F25" i="187"/>
  <c r="E18" i="197"/>
  <c r="F18" i="199"/>
  <c r="F500" i="38"/>
  <c r="F517"/>
  <c r="E524"/>
  <c r="G295"/>
  <c r="E296"/>
  <c r="G43" i="91"/>
  <c r="F349" i="38"/>
  <c r="F25" i="108"/>
  <c r="E364" i="38"/>
  <c r="F381"/>
  <c r="F17" i="125"/>
  <c r="E391" i="38"/>
  <c r="E43" i="134"/>
  <c r="G394" i="38"/>
  <c r="E25" i="142"/>
  <c r="F43" i="160"/>
  <c r="F435" i="38"/>
  <c r="E25" i="187"/>
  <c r="G20" i="189"/>
  <c r="G493" i="38"/>
  <c r="F18" i="191"/>
  <c r="F487" i="38"/>
  <c r="F18" i="193"/>
  <c r="G497" i="38"/>
  <c r="G18" i="196"/>
  <c r="E500" i="38"/>
  <c r="G515"/>
  <c r="G43" i="204"/>
  <c r="E472" i="38"/>
  <c r="E18" i="90"/>
  <c r="G326" i="38"/>
  <c r="F332"/>
  <c r="E458"/>
  <c r="E499"/>
  <c r="F525"/>
  <c r="G18" i="114"/>
  <c r="G43" i="171"/>
  <c r="F299" i="38"/>
  <c r="F331"/>
  <c r="G352"/>
  <c r="G375"/>
  <c r="G391"/>
  <c r="F396"/>
  <c r="G419"/>
  <c r="G433"/>
  <c r="F444"/>
  <c r="E515"/>
  <c r="E17" i="125"/>
  <c r="E17" i="158"/>
  <c r="E43" i="175"/>
  <c r="F469" i="38"/>
  <c r="F111"/>
  <c r="F78"/>
  <c r="F112"/>
  <c r="E78"/>
  <c r="E224"/>
  <c r="F80"/>
  <c r="F93"/>
  <c r="F103"/>
  <c r="G159"/>
  <c r="E85"/>
  <c r="F113"/>
  <c r="G308"/>
  <c r="G18" i="77"/>
  <c r="G299" i="38"/>
  <c r="G18" i="75"/>
  <c r="F322" i="38"/>
  <c r="F22" i="84"/>
  <c r="E12" i="94"/>
  <c r="E336" i="38"/>
  <c r="G18" i="74"/>
  <c r="G330" i="38"/>
  <c r="G18" i="90"/>
  <c r="F18" i="73"/>
  <c r="F297" i="38"/>
  <c r="F43" i="89"/>
  <c r="G297" i="38"/>
  <c r="G18" i="73"/>
  <c r="E43" i="95"/>
  <c r="E337" i="38"/>
  <c r="E20" i="71"/>
  <c r="E302" i="38"/>
  <c r="F327"/>
  <c r="F25" i="70"/>
  <c r="G24" i="88"/>
  <c r="G12" i="94"/>
  <c r="G43" i="106"/>
  <c r="E12" i="135"/>
  <c r="G43" i="138"/>
  <c r="E18" i="153"/>
  <c r="G43" i="159"/>
  <c r="G469" i="38"/>
  <c r="B36" i="200"/>
  <c r="G342" i="38"/>
  <c r="G354"/>
  <c r="G407"/>
  <c r="G530"/>
  <c r="G382"/>
  <c r="G43" i="127"/>
  <c r="G43" i="129"/>
  <c r="G386" i="38"/>
  <c r="F457"/>
  <c r="G43" i="179"/>
  <c r="G43" i="180"/>
  <c r="G43" i="185"/>
  <c r="G20" i="190"/>
  <c r="G18" i="191"/>
  <c r="C36" i="200"/>
  <c r="E43" i="209"/>
  <c r="E350" i="38"/>
  <c r="G437"/>
  <c r="G443"/>
  <c r="E484"/>
  <c r="E525"/>
  <c r="F20" i="109"/>
  <c r="F12" i="135"/>
  <c r="F17" i="158"/>
  <c r="G444" i="38"/>
  <c r="G43" i="169"/>
  <c r="E43" i="214"/>
  <c r="F350" i="38"/>
  <c r="E384"/>
  <c r="G403"/>
  <c r="E449"/>
  <c r="F470"/>
  <c r="F484"/>
  <c r="E43" i="106"/>
  <c r="E25" i="130"/>
  <c r="F18" i="147"/>
  <c r="F18" i="154"/>
  <c r="F43" i="159"/>
  <c r="F43" i="178"/>
  <c r="F43" i="184"/>
  <c r="F43" i="209"/>
  <c r="E43" i="217"/>
  <c r="F384" i="38"/>
  <c r="G519"/>
  <c r="F43" i="106"/>
  <c r="G18" i="112"/>
  <c r="F18" i="116"/>
  <c r="F43" i="185"/>
  <c r="F18" i="192"/>
  <c r="G102" i="38" l="1"/>
  <c r="E122"/>
  <c r="E111"/>
  <c r="G111"/>
  <c r="G113"/>
  <c r="F120"/>
  <c r="E62"/>
  <c r="F298"/>
  <c r="F18" i="74"/>
  <c r="E382" i="38"/>
  <c r="E43" i="126"/>
  <c r="F383" i="38"/>
  <c r="F43" i="127"/>
  <c r="E390" i="38"/>
  <c r="E43" i="133"/>
  <c r="E394" i="38"/>
  <c r="E43" i="137"/>
  <c r="G496" i="38"/>
  <c r="G18" i="195"/>
  <c r="E514" i="38"/>
  <c r="E17" i="203"/>
  <c r="G514" i="38"/>
  <c r="G17" i="203"/>
  <c r="G43" i="207"/>
  <c r="G518" i="38"/>
  <c r="F519"/>
  <c r="F43" i="208"/>
  <c r="G43" i="214"/>
  <c r="G526" i="38"/>
  <c r="G12" i="219"/>
  <c r="G13" s="1"/>
  <c r="E324" i="38"/>
  <c r="F92"/>
  <c r="E102"/>
  <c r="G21" i="55"/>
  <c r="G218" i="38" s="1"/>
  <c r="G18" i="55"/>
  <c r="E43" i="216"/>
  <c r="G20" i="188"/>
  <c r="G43" i="184"/>
  <c r="F18" i="115"/>
  <c r="G498" i="38"/>
  <c r="G43" i="178"/>
  <c r="F493" i="38"/>
  <c r="E412"/>
  <c r="G364"/>
  <c r="E22" i="122"/>
  <c r="F497" i="38"/>
  <c r="E331"/>
  <c r="E18" i="116"/>
  <c r="E43" i="205"/>
  <c r="E310" i="38"/>
  <c r="E18" i="79"/>
  <c r="G312" i="38"/>
  <c r="F305"/>
  <c r="F20" i="104"/>
  <c r="F351" i="38"/>
  <c r="F18" i="112"/>
  <c r="E365" i="38"/>
  <c r="E361" s="1"/>
  <c r="E18" i="119"/>
  <c r="E375" i="38"/>
  <c r="B36" i="121"/>
  <c r="G393" i="38"/>
  <c r="G43" i="136"/>
  <c r="F394" i="38"/>
  <c r="F43" i="137"/>
  <c r="G417" i="38"/>
  <c r="G414" s="1"/>
  <c r="G18" i="152"/>
  <c r="E18" i="154"/>
  <c r="G428" i="38"/>
  <c r="D36" i="155"/>
  <c r="G435" i="38"/>
  <c r="G43" i="160"/>
  <c r="E438" i="38"/>
  <c r="E43" i="163"/>
  <c r="E442" i="38"/>
  <c r="G442"/>
  <c r="G14" i="166"/>
  <c r="F445" i="38"/>
  <c r="F43" i="169"/>
  <c r="E522" i="38"/>
  <c r="E16" i="210"/>
  <c r="G527" i="38"/>
  <c r="G43" i="215"/>
  <c r="M12" i="221"/>
  <c r="M13" s="1"/>
  <c r="G431" i="38"/>
  <c r="F117"/>
  <c r="F119"/>
  <c r="F121"/>
  <c r="G122"/>
  <c r="F123"/>
  <c r="G81"/>
  <c r="M12" i="220"/>
  <c r="M13" s="1"/>
  <c r="G12" i="222"/>
  <c r="G13" s="1"/>
  <c r="F118" i="38"/>
  <c r="F122"/>
  <c r="F269"/>
  <c r="E459"/>
  <c r="E58" s="1"/>
  <c r="F138"/>
  <c r="E451"/>
  <c r="F453"/>
  <c r="F451" s="1"/>
  <c r="E398"/>
  <c r="F400"/>
  <c r="F398" s="1"/>
  <c r="G12" i="230"/>
  <c r="G13" s="1"/>
  <c r="F534" i="38"/>
  <c r="E115"/>
  <c r="G62"/>
  <c r="G235"/>
  <c r="F109"/>
  <c r="G108"/>
  <c r="E467"/>
  <c r="E60" s="1"/>
  <c r="F279"/>
  <c r="G18" i="49"/>
  <c r="G311" i="38"/>
  <c r="E329"/>
  <c r="E43" i="89"/>
  <c r="F342" i="38"/>
  <c r="F43" i="107"/>
  <c r="F415" i="38"/>
  <c r="F18" i="150"/>
  <c r="E443" i="38"/>
  <c r="E43" i="167"/>
  <c r="G488" i="38"/>
  <c r="G18" i="194"/>
  <c r="G12" i="221"/>
  <c r="G13" s="1"/>
  <c r="E431" i="38"/>
  <c r="E408"/>
  <c r="E297"/>
  <c r="E18" i="73"/>
  <c r="F18" i="79"/>
  <c r="F310" i="38"/>
  <c r="F18" i="119"/>
  <c r="F365" i="38"/>
  <c r="E435"/>
  <c r="E43" i="160"/>
  <c r="F18" i="198"/>
  <c r="F499" i="38"/>
  <c r="G12" i="220"/>
  <c r="G13" s="1"/>
  <c r="E378" i="38"/>
  <c r="G13" i="231"/>
  <c r="G14" s="1"/>
  <c r="E533" i="38"/>
  <c r="E532" s="1"/>
  <c r="G448"/>
  <c r="G43" i="163"/>
  <c r="F43" i="215"/>
  <c r="E18" i="49"/>
  <c r="E311" i="38"/>
  <c r="E307" s="1"/>
  <c r="F309"/>
  <c r="F18" i="78"/>
  <c r="G350" i="38"/>
  <c r="G20" i="111"/>
  <c r="F353" i="38"/>
  <c r="F18" i="114"/>
  <c r="F16" i="131"/>
  <c r="F391" i="38"/>
  <c r="F43" i="134"/>
  <c r="F20" i="144"/>
  <c r="F412" i="38"/>
  <c r="G408"/>
  <c r="G18" i="149"/>
  <c r="E18" i="151"/>
  <c r="E416" i="38"/>
  <c r="F18" i="152"/>
  <c r="F417" i="38"/>
  <c r="E434"/>
  <c r="E43" i="159"/>
  <c r="E445" i="38"/>
  <c r="E43" i="169"/>
  <c r="F446" i="38"/>
  <c r="F43" i="170"/>
  <c r="E20" i="189"/>
  <c r="E493" i="38"/>
  <c r="E497"/>
  <c r="E18" i="196"/>
  <c r="F514" i="38"/>
  <c r="F17" i="203"/>
  <c r="M12" i="222"/>
  <c r="M13" s="1"/>
  <c r="G512" i="38"/>
  <c r="G511" s="1"/>
  <c r="E300"/>
  <c r="E18" i="76"/>
  <c r="G376" i="38"/>
  <c r="G22" i="122"/>
  <c r="G396" i="38"/>
  <c r="G43" i="139"/>
  <c r="G520" i="38"/>
  <c r="G43" i="209"/>
  <c r="G523" i="38"/>
  <c r="G14" i="211"/>
  <c r="F43" i="180"/>
  <c r="E340" i="38"/>
  <c r="E43" i="98"/>
  <c r="F364" i="38"/>
  <c r="F361" s="1"/>
  <c r="F18" i="118"/>
  <c r="G366" i="38"/>
  <c r="G18" i="120"/>
  <c r="F405" i="38"/>
  <c r="F18" i="146"/>
  <c r="F18" i="153"/>
  <c r="F418" i="38"/>
  <c r="F43" i="179"/>
  <c r="F465" i="38"/>
  <c r="G18" i="199"/>
  <c r="G500" i="38"/>
  <c r="F43" i="204"/>
  <c r="F515" i="38"/>
  <c r="G43" i="205"/>
  <c r="G516" i="38"/>
  <c r="F43" i="218"/>
  <c r="F530" i="38"/>
  <c r="F404"/>
  <c r="F447"/>
  <c r="F324"/>
  <c r="F323" s="1"/>
  <c r="E43" i="207"/>
  <c r="E22" i="156"/>
  <c r="F18" i="77"/>
  <c r="F308" i="38"/>
  <c r="E17" i="86"/>
  <c r="E326" i="38"/>
  <c r="F352"/>
  <c r="F18" i="113"/>
  <c r="F409" i="38"/>
  <c r="F20" i="143"/>
  <c r="E444" i="38"/>
  <c r="E43" i="168"/>
  <c r="G43" i="175"/>
  <c r="G457" i="38"/>
  <c r="G470"/>
  <c r="G468" s="1"/>
  <c r="G61" s="1"/>
  <c r="G43" i="182"/>
  <c r="F496" i="38"/>
  <c r="F495" s="1"/>
  <c r="F18" i="195"/>
  <c r="G510" i="38"/>
  <c r="G22" i="201"/>
  <c r="G524" i="38"/>
  <c r="G43" i="212"/>
  <c r="G528" i="38"/>
  <c r="G43" i="216"/>
  <c r="J12" i="220"/>
  <c r="J13" s="1"/>
  <c r="F378" i="38"/>
  <c r="F377" s="1"/>
  <c r="F21" i="55"/>
  <c r="F218" i="38" s="1"/>
  <c r="F108" s="1"/>
  <c r="F18" i="55"/>
  <c r="E23" i="57"/>
  <c r="E220" i="38" s="1"/>
  <c r="E110" s="1"/>
  <c r="E20" i="57"/>
  <c r="F311" i="38"/>
  <c r="F326"/>
  <c r="E352"/>
  <c r="F18" i="149"/>
  <c r="E18" i="150"/>
  <c r="G18"/>
  <c r="F459" i="38"/>
  <c r="F58" s="1"/>
  <c r="G323"/>
  <c r="G112"/>
  <c r="E253"/>
  <c r="F248"/>
  <c r="G453"/>
  <c r="G400"/>
  <c r="G398" s="1"/>
  <c r="F344"/>
  <c r="J13" i="231"/>
  <c r="J14" s="1"/>
  <c r="G534" i="38"/>
  <c r="F473"/>
  <c r="F43" i="183"/>
  <c r="M12" i="219"/>
  <c r="M13" s="1"/>
  <c r="G253" i="38"/>
  <c r="E269"/>
  <c r="G248"/>
  <c r="G451"/>
  <c r="M12" i="230"/>
  <c r="M13" s="1"/>
  <c r="E235" i="38"/>
  <c r="G290"/>
  <c r="M13" i="231"/>
  <c r="M14" s="1"/>
  <c r="G115" i="38"/>
  <c r="G307"/>
  <c r="G86"/>
  <c r="F116"/>
  <c r="G103"/>
  <c r="G76"/>
  <c r="G20" i="72"/>
  <c r="F296" i="38"/>
  <c r="E83"/>
  <c r="G495"/>
  <c r="F86"/>
  <c r="G117"/>
  <c r="G118"/>
  <c r="G119"/>
  <c r="G123"/>
  <c r="E79"/>
  <c r="E80"/>
  <c r="E92"/>
  <c r="E107"/>
  <c r="E112"/>
  <c r="E113"/>
  <c r="E118"/>
  <c r="E120"/>
  <c r="E121"/>
  <c r="G84"/>
  <c r="F84"/>
  <c r="G79"/>
  <c r="G92"/>
  <c r="G93"/>
  <c r="G107"/>
  <c r="F235"/>
  <c r="F290"/>
  <c r="E290"/>
  <c r="F532"/>
  <c r="F43" i="136"/>
  <c r="F393" i="38"/>
  <c r="G14" i="56"/>
  <c r="G164" i="38"/>
  <c r="G109" s="1"/>
  <c r="E109"/>
  <c r="G23" i="48"/>
  <c r="G25"/>
  <c r="G146" i="38" s="1"/>
  <c r="G91" s="1"/>
  <c r="F23" i="48"/>
  <c r="F25"/>
  <c r="F146" i="38" s="1"/>
  <c r="F143" s="1"/>
  <c r="E23" i="48"/>
  <c r="E25"/>
  <c r="E146" i="38" s="1"/>
  <c r="E143" s="1"/>
  <c r="F20" i="57"/>
  <c r="F23"/>
  <c r="F220" i="38" s="1"/>
  <c r="F110" s="1"/>
  <c r="G20" i="57"/>
  <c r="G23"/>
  <c r="G220" i="38" s="1"/>
  <c r="G110" s="1"/>
  <c r="E18" i="55"/>
  <c r="E21"/>
  <c r="E218" i="38" s="1"/>
  <c r="E108" s="1"/>
  <c r="F169"/>
  <c r="F156" s="1"/>
  <c r="F152" s="1"/>
  <c r="G15" i="224"/>
  <c r="E180" i="38" s="1"/>
  <c r="G23" i="224"/>
  <c r="G24" s="1"/>
  <c r="M23"/>
  <c r="M24" s="1"/>
  <c r="M15"/>
  <c r="G180" i="38" s="1"/>
  <c r="G216"/>
  <c r="J21" i="54"/>
  <c r="F216" i="38"/>
  <c r="E216"/>
  <c r="E214" s="1"/>
  <c r="F115"/>
  <c r="F468"/>
  <c r="F61" s="1"/>
  <c r="E91"/>
  <c r="E93"/>
  <c r="E103"/>
  <c r="E117"/>
  <c r="E119"/>
  <c r="F193"/>
  <c r="F83" s="1"/>
  <c r="G344"/>
  <c r="E84"/>
  <c r="F224"/>
  <c r="E511"/>
  <c r="E81"/>
  <c r="E22" i="60"/>
  <c r="G138" i="38"/>
  <c r="G83" s="1"/>
  <c r="F15" i="176"/>
  <c r="F456" i="38"/>
  <c r="F57" s="1"/>
  <c r="G15" i="176"/>
  <c r="F266" i="38"/>
  <c r="E463"/>
  <c r="E59" s="1"/>
  <c r="F463"/>
  <c r="F59" s="1"/>
  <c r="E414"/>
  <c r="E456"/>
  <c r="E430"/>
  <c r="G430"/>
  <c r="G120"/>
  <c r="E495"/>
  <c r="E323"/>
  <c r="G456"/>
  <c r="F76"/>
  <c r="G16" i="46"/>
  <c r="G19"/>
  <c r="G199" i="38" s="1"/>
  <c r="G89" s="1"/>
  <c r="F16" i="46"/>
  <c r="F19"/>
  <c r="F199" i="38" s="1"/>
  <c r="F89" s="1"/>
  <c r="E16" i="46"/>
  <c r="E19"/>
  <c r="E199" i="38" s="1"/>
  <c r="E89" s="1"/>
  <c r="E475"/>
  <c r="E473" s="1"/>
  <c r="E455" s="1"/>
  <c r="G473"/>
  <c r="G63" s="1"/>
  <c r="E43" i="170"/>
  <c r="G339" i="38"/>
  <c r="G333" s="1"/>
  <c r="E12" i="96"/>
  <c r="E333" i="38"/>
  <c r="E320" s="1"/>
  <c r="F12" i="96"/>
  <c r="F333" i="38"/>
  <c r="F15" i="92"/>
  <c r="E25" i="70"/>
  <c r="E76" i="38"/>
  <c r="G18" i="47"/>
  <c r="G21"/>
  <c r="G200" i="38" s="1"/>
  <c r="F18" i="47"/>
  <c r="F21"/>
  <c r="F200" i="38" s="1"/>
  <c r="F90" s="1"/>
  <c r="E18" i="47"/>
  <c r="E21"/>
  <c r="E200" i="38" s="1"/>
  <c r="J24" i="224"/>
  <c r="F253" i="38"/>
  <c r="E169"/>
  <c r="E156" s="1"/>
  <c r="G169"/>
  <c r="E116"/>
  <c r="G116"/>
  <c r="G224"/>
  <c r="G279"/>
  <c r="G266" s="1"/>
  <c r="M21" i="54"/>
  <c r="G21"/>
  <c r="F15" i="132"/>
  <c r="F389" i="38"/>
  <c r="E523"/>
  <c r="E521" s="1"/>
  <c r="E14" i="211"/>
  <c r="G361" i="38"/>
  <c r="E389"/>
  <c r="E15" i="132"/>
  <c r="F441" i="38"/>
  <c r="F16" i="165"/>
  <c r="G16" i="210"/>
  <c r="G522" i="38"/>
  <c r="G15" i="132"/>
  <c r="G389" i="38"/>
  <c r="G387" s="1"/>
  <c r="E16" i="165"/>
  <c r="E441" i="38"/>
  <c r="F16" i="210"/>
  <c r="F522" i="38"/>
  <c r="F14" i="211"/>
  <c r="F523" i="38"/>
  <c r="C14" i="83"/>
  <c r="D14"/>
  <c r="G22" i="84"/>
  <c r="F328" i="38"/>
  <c r="G20" i="104"/>
  <c r="G20" i="109"/>
  <c r="E43" i="129"/>
  <c r="G12" i="135"/>
  <c r="C36" i="155"/>
  <c r="F403" i="38"/>
  <c r="E43" i="161"/>
  <c r="F43"/>
  <c r="F43" i="163"/>
  <c r="G449" i="38"/>
  <c r="G43" i="183"/>
  <c r="E20" i="188"/>
  <c r="F20"/>
  <c r="E18" i="194"/>
  <c r="E388" i="38"/>
  <c r="G378"/>
  <c r="G377" s="1"/>
  <c r="F431"/>
  <c r="F430" s="1"/>
  <c r="F512"/>
  <c r="F511" s="1"/>
  <c r="E86"/>
  <c r="E279"/>
  <c r="M13" i="228"/>
  <c r="M14" s="1"/>
  <c r="M13" i="229"/>
  <c r="M14" s="1"/>
  <c r="E345" i="38"/>
  <c r="E344" s="1"/>
  <c r="G533"/>
  <c r="G532" s="1"/>
  <c r="E377"/>
  <c r="G85"/>
  <c r="J13" i="228"/>
  <c r="J14" s="1"/>
  <c r="J13" i="229"/>
  <c r="J14" s="1"/>
  <c r="J12" i="230"/>
  <c r="J13" s="1"/>
  <c r="F126" i="38"/>
  <c r="G13" i="228"/>
  <c r="G14" s="1"/>
  <c r="G13" i="229"/>
  <c r="G14" s="1"/>
  <c r="E123" i="38"/>
  <c r="F414" l="1"/>
  <c r="E266"/>
  <c r="E262" s="1"/>
  <c r="E240" s="1"/>
  <c r="G440"/>
  <c r="G455"/>
  <c r="F63"/>
  <c r="F455"/>
  <c r="F114"/>
  <c r="G156"/>
  <c r="G152" s="1"/>
  <c r="E152"/>
  <c r="E130" s="1"/>
  <c r="F91"/>
  <c r="F387"/>
  <c r="F374" s="1"/>
  <c r="F370" s="1"/>
  <c r="F348" s="1"/>
  <c r="G262"/>
  <c r="G240" s="1"/>
  <c r="G427"/>
  <c r="G423" s="1"/>
  <c r="G402" s="1"/>
  <c r="G51" s="1"/>
  <c r="F440"/>
  <c r="F427" s="1"/>
  <c r="F423" s="1"/>
  <c r="F402" s="1"/>
  <c r="F51" s="1"/>
  <c r="G320"/>
  <c r="G316" s="1"/>
  <c r="G45" s="1"/>
  <c r="F130"/>
  <c r="E440"/>
  <c r="E427" s="1"/>
  <c r="E423" s="1"/>
  <c r="E402" s="1"/>
  <c r="E51" s="1"/>
  <c r="G521"/>
  <c r="G114"/>
  <c r="F262"/>
  <c r="F240" s="1"/>
  <c r="F307"/>
  <c r="E508"/>
  <c r="E504" s="1"/>
  <c r="E482" s="1"/>
  <c r="E47" s="1"/>
  <c r="E126"/>
  <c r="E125" s="1"/>
  <c r="E316"/>
  <c r="E45" s="1"/>
  <c r="F320"/>
  <c r="F316" s="1"/>
  <c r="F198"/>
  <c r="G143"/>
  <c r="E114"/>
  <c r="E211"/>
  <c r="E207" s="1"/>
  <c r="F104"/>
  <c r="F101" s="1"/>
  <c r="G104"/>
  <c r="G214"/>
  <c r="G211" s="1"/>
  <c r="G207" s="1"/>
  <c r="F214"/>
  <c r="F211" s="1"/>
  <c r="F207" s="1"/>
  <c r="E104"/>
  <c r="G57"/>
  <c r="G55" s="1"/>
  <c r="G54" s="1"/>
  <c r="G508"/>
  <c r="G504" s="1"/>
  <c r="G482" s="1"/>
  <c r="G47" s="1"/>
  <c r="F55"/>
  <c r="F54" s="1"/>
  <c r="E57"/>
  <c r="G126"/>
  <c r="G125" s="1"/>
  <c r="F521"/>
  <c r="F508" s="1"/>
  <c r="F504" s="1"/>
  <c r="F482" s="1"/>
  <c r="F47" s="1"/>
  <c r="G374"/>
  <c r="G370" s="1"/>
  <c r="F88"/>
  <c r="E63"/>
  <c r="E387"/>
  <c r="E374" s="1"/>
  <c r="E370" s="1"/>
  <c r="E348" s="1"/>
  <c r="G90"/>
  <c r="G88" s="1"/>
  <c r="G198"/>
  <c r="E90"/>
  <c r="E88" s="1"/>
  <c r="E198"/>
  <c r="F125"/>
  <c r="F46"/>
  <c r="G348" l="1"/>
  <c r="G46" s="1"/>
  <c r="G44" s="1"/>
  <c r="F185"/>
  <c r="G130"/>
  <c r="E101"/>
  <c r="E97" s="1"/>
  <c r="DF13" i="39" s="1"/>
  <c r="DF12" s="1"/>
  <c r="G101" i="38"/>
  <c r="G97" s="1"/>
  <c r="EF13" i="39" s="1"/>
  <c r="DF21"/>
  <c r="DF19" s="1"/>
  <c r="E185" i="38"/>
  <c r="G185"/>
  <c r="F97"/>
  <c r="F75" s="1"/>
  <c r="E55"/>
  <c r="E54" s="1"/>
  <c r="F45"/>
  <c r="F44" s="1"/>
  <c r="E46"/>
  <c r="E44" s="1"/>
  <c r="DF26" i="39" l="1"/>
  <c r="DF25" s="1"/>
  <c r="DF11"/>
  <c r="DF7" s="1"/>
  <c r="G75" i="38"/>
  <c r="G43" s="1"/>
  <c r="G42" s="1"/>
  <c r="G38" s="1"/>
  <c r="DS13" i="39"/>
  <c r="DS12" s="1"/>
  <c r="F74" i="38"/>
  <c r="F43"/>
  <c r="F42" s="1"/>
  <c r="F38" s="1"/>
  <c r="E75"/>
  <c r="E43" s="1"/>
  <c r="E42" s="1"/>
  <c r="E38" s="1"/>
  <c r="DF24" i="39"/>
  <c r="DF22" s="1"/>
  <c r="EF11"/>
  <c r="EF7" s="1"/>
  <c r="EF12"/>
  <c r="G74" i="38" l="1"/>
  <c r="DS11" i="39"/>
  <c r="DS7" s="1"/>
  <c r="E74" i="38"/>
</calcChain>
</file>

<file path=xl/sharedStrings.xml><?xml version="1.0" encoding="utf-8"?>
<sst xmlns="http://schemas.openxmlformats.org/spreadsheetml/2006/main" count="7397" uniqueCount="1024">
  <si>
    <t>РАСЧЕТ</t>
  </si>
  <si>
    <t>(полное наименование учреждения)</t>
  </si>
  <si>
    <t>ИТОГО, руб.</t>
  </si>
  <si>
    <t>ИТОГО, тыс.руб.</t>
  </si>
  <si>
    <t>Руководитель</t>
  </si>
  <si>
    <t>(подпись)</t>
  </si>
  <si>
    <t>(расшифровка подписи)</t>
  </si>
  <si>
    <t>Гл.бухгалтер</t>
  </si>
  <si>
    <t>Наименование</t>
  </si>
  <si>
    <t>Сумма</t>
  </si>
  <si>
    <t>Наименование 
поставщика</t>
  </si>
  <si>
    <t>Ед.
изм.</t>
  </si>
  <si>
    <t>кол-во</t>
  </si>
  <si>
    <t>цена</t>
  </si>
  <si>
    <t>223.01.10 "Оплата отопления и технологических нужд"</t>
  </si>
  <si>
    <t>г/кал</t>
  </si>
  <si>
    <t>223.01.20 "Оплата потребления газа"</t>
  </si>
  <si>
    <t>м3</t>
  </si>
  <si>
    <t>223.02.00 "Оплата потребления электрической энергии"</t>
  </si>
  <si>
    <t>кВт/ч</t>
  </si>
  <si>
    <t>223.04.00 "Прочие коммунальные услуги"</t>
  </si>
  <si>
    <t>х</t>
  </si>
  <si>
    <t xml:space="preserve"> </t>
  </si>
  <si>
    <t>в том числе:</t>
  </si>
  <si>
    <t>-</t>
  </si>
  <si>
    <t>ИТОГО, тыс. руб.</t>
  </si>
  <si>
    <t>Основные показатели</t>
  </si>
  <si>
    <t>Численность проживающих</t>
  </si>
  <si>
    <t>Количество койко-дней</t>
  </si>
  <si>
    <t>Стоимость медикаментов в день на одного проживающего</t>
  </si>
  <si>
    <t>Стоимость питания в день на одного проживающего</t>
  </si>
  <si>
    <t>"</t>
  </si>
  <si>
    <t xml:space="preserve"> г.</t>
  </si>
  <si>
    <t>на 20</t>
  </si>
  <si>
    <t>Коды</t>
  </si>
  <si>
    <t>Дата</t>
  </si>
  <si>
    <t>Орган, осуществляющий</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</si>
  <si>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</si>
  <si>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</si>
  <si>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</si>
  <si>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</si>
  <si>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</si>
  <si>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</si>
  <si>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</si>
  <si>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</si>
  <si>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</si>
  <si>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за пределами планового периода</t>
  </si>
  <si>
    <t>текущий финансовый год</t>
  </si>
  <si>
    <t>первый год планового периода</t>
  </si>
  <si>
    <t>1</t>
  </si>
  <si>
    <t>2</t>
  </si>
  <si>
    <t>3</t>
  </si>
  <si>
    <t>4</t>
  </si>
  <si>
    <t>5</t>
  </si>
  <si>
    <t>6</t>
  </si>
  <si>
    <t>7</t>
  </si>
  <si>
    <t>8</t>
  </si>
  <si>
    <t xml:space="preserve">Остаток средств на начало текущего финансового года </t>
  </si>
  <si>
    <t>0001</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</si>
  <si>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</si>
  <si>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</si>
  <si>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</si>
  <si>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</si>
  <si>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</si>
  <si>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</si>
  <si>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</si>
  <si>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</si>
  <si>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учреждения, всего</t>
  </si>
  <si>
    <t>1200</t>
  </si>
  <si>
    <t>130</t>
  </si>
  <si>
    <t>в том числе:
субсидии на финансовое обеспечение выполнения государственного задания за счет средств бюджета Ставропольского края</t>
  </si>
  <si>
    <t>1210</t>
  </si>
  <si>
    <t>доходы от оказания платных услуг (работ), компенсации затрат учреждения, всего</t>
  </si>
  <si>
    <t>1220</t>
  </si>
  <si>
    <t>1221</t>
  </si>
  <si>
    <t>доходы, поступающие от предпринимательской и иной, приносящей доход деятельности</t>
  </si>
  <si>
    <t>1222</t>
  </si>
  <si>
    <t>доходы, поступающие от деятельности подсобных хозяйств</t>
  </si>
  <si>
    <t>1223</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</si>
  <si>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</si>
  <si>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</si>
  <si>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</si>
  <si>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</si>
  <si>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</si>
  <si>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</si>
  <si>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</si>
  <si>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</si>
  <si>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</si>
  <si>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1420</t>
  </si>
  <si>
    <t>прочие доходы, всего</t>
  </si>
  <si>
    <t>1500</t>
  </si>
  <si>
    <t>1510</t>
  </si>
  <si>
    <t>целевые субсидии, из них:</t>
  </si>
  <si>
    <t>1511</t>
  </si>
  <si>
    <t>1512</t>
  </si>
  <si>
    <t>1513</t>
  </si>
  <si>
    <t>1514</t>
  </si>
  <si>
    <t>1515</t>
  </si>
  <si>
    <t>субсидии на осуществление капитальных вложений</t>
  </si>
  <si>
    <t>1520</t>
  </si>
  <si>
    <t>доходы от операций с активами, всего</t>
  </si>
  <si>
    <t>1900</t>
  </si>
  <si>
    <t>1910</t>
  </si>
  <si>
    <t>440</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</si>
  <si>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</si>
  <si>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</si>
  <si>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</si>
  <si>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</si>
  <si>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</si>
  <si>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</si>
  <si>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</si>
  <si>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Субсидия на финансовое обеспечение выполнения государственного задания, всего</t>
  </si>
  <si>
    <t>в том числе:
оплата труда</t>
  </si>
  <si>
    <t>2110</t>
  </si>
  <si>
    <t>111</t>
  </si>
  <si>
    <t>211</t>
  </si>
  <si>
    <t>социальные пособия и компенсации персоналу в денежной форме</t>
  </si>
  <si>
    <t>2111</t>
  </si>
  <si>
    <t>266</t>
  </si>
  <si>
    <t>прочие несоциальные выплаты персоналу в денежной форме, в том числе компенсационного характера</t>
  </si>
  <si>
    <t>2120</t>
  </si>
  <si>
    <t>112</t>
  </si>
  <si>
    <t>212</t>
  </si>
  <si>
    <t>прочие несоциальные выплаты персоналу в натуральной форме, в том числе компенсационного характера</t>
  </si>
  <si>
    <t>2121</t>
  </si>
  <si>
    <t>214</t>
  </si>
  <si>
    <t>прочие работы, услуги</t>
  </si>
  <si>
    <t>2122</t>
  </si>
  <si>
    <t>226</t>
  </si>
  <si>
    <t>2123</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</si>
  <si>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</si>
  <si>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</si>
  <si>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</si>
  <si>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</si>
  <si>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</si>
  <si>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</si>
  <si>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</si>
  <si>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</si>
  <si>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</si>
  <si>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</si>
  <si>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2143</t>
  </si>
  <si>
    <t>социальные и иные выплаты населению, всего</t>
  </si>
  <si>
    <t>2200</t>
  </si>
  <si>
    <t>300</t>
  </si>
  <si>
    <t>уплата налогов, сборов и иных платежей, всего</t>
  </si>
  <si>
    <t>2300</t>
  </si>
  <si>
    <t>850</t>
  </si>
  <si>
    <t xml:space="preserve">из них:
налог на имущество организаций </t>
  </si>
  <si>
    <t>2310</t>
  </si>
  <si>
    <t>851</t>
  </si>
  <si>
    <t>291</t>
  </si>
  <si>
    <t>уплата земельного налога</t>
  </si>
  <si>
    <t>2320</t>
  </si>
  <si>
    <t>иные налоги (транспортный налог) в бюджеты Российской Федерации</t>
  </si>
  <si>
    <t>2330</t>
  </si>
  <si>
    <t>852</t>
  </si>
  <si>
    <t>иные налоги (государственная пошлина) в бюджеты Российской Федерации</t>
  </si>
  <si>
    <t>уплата штрафов (в том числе административных), пеней, иных платежей (плата за негативное воздействие на окружающую среду)</t>
  </si>
  <si>
    <t>2340</t>
  </si>
  <si>
    <t>853</t>
  </si>
  <si>
    <t>безвозмездные перечисления организациям и физическим лицам, всего</t>
  </si>
  <si>
    <t>2400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</si>
  <si>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</si>
  <si>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</si>
  <si>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</si>
  <si>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</si>
  <si>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</si>
  <si>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</si>
  <si>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</si>
  <si>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</si>
  <si>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</si>
  <si>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</si>
  <si>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</si>
  <si>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</si>
  <si>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</si>
  <si>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</si>
  <si>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</si>
  <si>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</si>
  <si>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</si>
  <si>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услуги связи</t>
  </si>
  <si>
    <t>221</t>
  </si>
  <si>
    <t>транспортные услуги</t>
  </si>
  <si>
    <t>222</t>
  </si>
  <si>
    <t>коммунальные услуги, из них:</t>
  </si>
  <si>
    <t>223</t>
  </si>
  <si>
    <t>2641</t>
  </si>
  <si>
    <t>223 01 10</t>
  </si>
  <si>
    <t>2642</t>
  </si>
  <si>
    <t>223 01 20</t>
  </si>
  <si>
    <t>2643</t>
  </si>
  <si>
    <t>223 02 00</t>
  </si>
  <si>
    <t>2644</t>
  </si>
  <si>
    <t>223 03 00</t>
  </si>
  <si>
    <t>2645</t>
  </si>
  <si>
    <t>223 04 00</t>
  </si>
  <si>
    <t>арендная плата за пользование имуществом (за исключением земельных участков и других обособленных природных объектов)</t>
  </si>
  <si>
    <t>224</t>
  </si>
  <si>
    <t>работы, услуги по содержанию имущества</t>
  </si>
  <si>
    <t>225</t>
  </si>
  <si>
    <t>страхование</t>
  </si>
  <si>
    <t>227</t>
  </si>
  <si>
    <t>услуги, работы для целей капитальных вложений</t>
  </si>
  <si>
    <t>228</t>
  </si>
  <si>
    <t>арендная плата за пользование земельными участками и другими обособленными природными объектами</t>
  </si>
  <si>
    <t>229</t>
  </si>
  <si>
    <t>увеличение стоимости основных средств</t>
  </si>
  <si>
    <t>310</t>
  </si>
  <si>
    <t>увеличение стоимости материальных запасов</t>
  </si>
  <si>
    <t>340</t>
  </si>
  <si>
    <t>увеличение стоимости лекарственных препаратов и материалов, применыемых в медицинских целях</t>
  </si>
  <si>
    <t>341</t>
  </si>
  <si>
    <t>увеличение стоимости продуктов питания</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</si>
  <si>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</si>
  <si>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</si>
  <si>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</si>
  <si>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</si>
  <si>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</si>
  <si>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</si>
  <si>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</si>
  <si>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 (материалов)</t>
  </si>
  <si>
    <t>346</t>
  </si>
  <si>
    <t>увеличение стоимости прочих материальных запасов однократного применения</t>
  </si>
  <si>
    <t>349</t>
  </si>
  <si>
    <t>увеличение стоимости неисключительных прав на результаты интеллектуальной деятельности с неопределенным сроком полезного использования</t>
  </si>
  <si>
    <t>352</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</si>
  <si>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</si>
  <si>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</si>
  <si>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Средства, поступающие в качестве платы за оказание социальных услуг гражданам в рамках выполнения государственного задания, всего</t>
  </si>
  <si>
    <t>Средства, поступающие от предпринимательской и иной, приносящей доход деятельности, всего</t>
  </si>
  <si>
    <t>Безвозмездные денежные поступления, всего</t>
  </si>
  <si>
    <t>увеличение стоимости прочих оборотных запасов (материалов), в том числе</t>
  </si>
  <si>
    <t>целевые субсидии, всего:</t>
  </si>
  <si>
    <t>приобретение основных средств, в том числе:</t>
  </si>
  <si>
    <t>реализация мероприятий по формированию доступной среды для инвалидов и других маломобильных групп населения, в том числе:</t>
  </si>
  <si>
    <t>реализация мероприятий по повышению уровня пожарной безопасности, в том числе:</t>
  </si>
  <si>
    <t>гранты бюджетным (автономным) учреждениям</t>
  </si>
  <si>
    <t>меры социальной поддержки отдельным категориям граждан, работающим и проживающим в сельской местности, в том числе:</t>
  </si>
  <si>
    <t>321</t>
  </si>
  <si>
    <t>265</t>
  </si>
  <si>
    <t>267</t>
  </si>
  <si>
    <t>Иные расходы (в том числе подсобное хозяйство), всего</t>
  </si>
  <si>
    <t>расходы, полученные от доходов от штрафов, пеней, иных сумм принудительного изъятия, всего</t>
  </si>
  <si>
    <t>расходы на закупку товаров, работ, услуг, всего, в том числе</t>
  </si>
  <si>
    <t>увеличение стоимости материальных запасов, 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</si>
  <si>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</si>
  <si>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</si>
  <si>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</si>
  <si>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учреждениями</t>
  </si>
  <si>
    <t>406</t>
  </si>
  <si>
    <t>строительство (реконструкция) объектов недвижимого имущества государственными учреждениями</t>
  </si>
  <si>
    <t>407</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</si>
  <si>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</si>
  <si>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</si>
  <si>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</si>
  <si>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</si>
  <si>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</si>
  <si>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</si>
  <si>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</si>
  <si>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</si>
  <si>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</si>
  <si>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</si>
  <si>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</si>
  <si>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</si>
  <si>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</si>
  <si>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</si>
  <si>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</si>
  <si>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</si>
  <si>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</si>
  <si>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</si>
  <si>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</si>
  <si>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</si>
  <si>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</si>
  <si>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</si>
  <si>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</si>
  <si>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</si>
  <si>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</si>
  <si>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</si>
  <si>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</si>
  <si>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</si>
  <si>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</si>
  <si>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</si>
  <si>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</si>
  <si>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</si>
  <si>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</si>
  <si>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</si>
  <si>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</si>
  <si>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</si>
  <si>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</si>
  <si>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</si>
  <si>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</si>
  <si>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</si>
  <si>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</si>
  <si>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</si>
  <si>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</si>
  <si>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</si>
  <si>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</si>
  <si>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</si>
  <si>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</si>
  <si>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</si>
  <si>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</si>
  <si>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</si>
  <si>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</si>
  <si>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</si>
  <si>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</si>
  <si>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</si>
  <si>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</si>
  <si>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</si>
  <si>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</si>
  <si>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</si>
  <si>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</si>
  <si>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</si>
  <si>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</si>
  <si>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</si>
  <si>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</si>
  <si>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</si>
  <si>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</si>
  <si>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</si>
  <si>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</si>
  <si>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</si>
  <si>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</si>
  <si>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</si>
  <si>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(должность)</t>
  </si>
  <si>
    <t>Исполнитель</t>
  </si>
  <si>
    <t>(фамилия, инициалы)</t>
  </si>
  <si>
    <t>(телефон)</t>
  </si>
  <si>
    <t>СОГЛАСОВАНО</t>
  </si>
  <si>
    <t>(наименование должности специалиста планово-бюджетного отдела)</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</si>
  <si>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</si>
  <si>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</si>
  <si>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</si>
  <si>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</si>
  <si>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</si>
  <si>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</si>
  <si>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</si>
  <si>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Утверждено
на 2020год</t>
  </si>
  <si>
    <t>Утверждено
на 2021год</t>
  </si>
  <si>
    <t>Утверждено
на 2022год</t>
  </si>
  <si>
    <t>расходов по коду аналитического показателя 211 "Заработная плата"</t>
  </si>
  <si>
    <t>на 2020-2022годы</t>
  </si>
  <si>
    <t>УТВЕРЖДАЮ</t>
  </si>
  <si>
    <t>Сумма (с точностью до двух знаков после запятой)</t>
  </si>
  <si>
    <t>второй  год планового периода</t>
  </si>
  <si>
    <r>
      <t xml:space="preserve">Код по бюджетной классификации Российской Федерации </t>
    </r>
    <r>
      <rPr>
        <vertAlign val="superscript"/>
        <sz val="10"/>
        <rFont val="Times New Roman"/>
        <family val="1"/>
        <charset val="204"/>
      </rPr>
      <t>3</t>
    </r>
  </si>
  <si>
    <r>
      <t xml:space="preserve">Аналитический код </t>
    </r>
    <r>
      <rPr>
        <vertAlign val="superscript"/>
        <sz val="10"/>
        <rFont val="Times New Roman"/>
        <family val="1"/>
        <charset val="204"/>
      </rPr>
      <t>4</t>
    </r>
  </si>
  <si>
    <r>
      <t xml:space="preserve">расходы на закупку товаров, работ, услуг, всего </t>
    </r>
    <r>
      <rPr>
        <vertAlign val="superscript"/>
        <sz val="10"/>
        <rFont val="Times New Roman"/>
        <family val="1"/>
        <charset val="204"/>
      </rPr>
      <t>7</t>
    </r>
  </si>
  <si>
    <t>реализация мероприятий по формированию доступной среды для инвалидов и других маломобильных групп населенияпрочие доходы, всего</t>
  </si>
  <si>
    <t>реализация мероприятий по повышению уровня пожарной безопасности</t>
  </si>
  <si>
    <t xml:space="preserve"> меры социальной поддержки отдельным категориям граждан, работающим и проживающим в сельской местности</t>
  </si>
  <si>
    <t>проведение капитального ремонта</t>
  </si>
  <si>
    <t>приобретение основных средств</t>
  </si>
  <si>
    <t>оплата отопления и технологических нужд</t>
  </si>
  <si>
    <t>оплата потребления газа</t>
  </si>
  <si>
    <t>оплата потребления электрической энергии</t>
  </si>
  <si>
    <t>оплата водоснабжения и водоотведения помещений</t>
  </si>
  <si>
    <t>прочие коммунальные услуги</t>
  </si>
  <si>
    <t>пособия по социальной помощи, выплачиваемые работодателями, нанимателями бывшим                                                                 работникам в натуральной форме</t>
  </si>
  <si>
    <t>социальные компенсации персоналу в натуральной формеработы, услуги по содержанию</t>
  </si>
  <si>
    <t>расходов по коду аналитического показателя  213 "Начисления на выплаты по оплате труда"</t>
  </si>
  <si>
    <t>расходов по коду аналитического показателя  266 "Социальные пособия и компенсации персоналу в денежной форме"</t>
  </si>
  <si>
    <t>расходов по коду аналитического показателя  212 "Прочие несоциальные выплаты персоналу в денежной норме"</t>
  </si>
  <si>
    <t>расходов по коду аналитического показателя  214 "Прочие несоциальные выплаты персоналу в натуральной форме"</t>
  </si>
  <si>
    <t>расходов по коду аналитического показателя  226 "Прочие работы, услуги"</t>
  </si>
  <si>
    <t>расходов по коду аналитического показателя  291 "Налог на имущество"</t>
  </si>
  <si>
    <t>расходов по коду аналитического показателя  291 "Земельный налог"</t>
  </si>
  <si>
    <t>расходов по коду аналитического показателя  291 "Транспортный налог"</t>
  </si>
  <si>
    <t>расходов по коду аналитического показателя  291 "Государственная пошлина"</t>
  </si>
  <si>
    <t>расходов по коду аналитического показателя  291 "уплата штрафов (в том числе административных), пеней, иных платежей (плата за негативное воздействие)"</t>
  </si>
  <si>
    <t>расходов по коду аналитического показателя 221 "Услуги связи"</t>
  </si>
  <si>
    <t>расходов по коду аналитического показателя  222 "Транспортные услуги"</t>
  </si>
  <si>
    <t>223.01.20 "Оплата транспортировки  газа"</t>
  </si>
  <si>
    <t>223.03.00 "Оплата водоснабжения помещений"</t>
  </si>
  <si>
    <t>223.03.00 "Оплата  водоотведения помещений"</t>
  </si>
  <si>
    <t>расходов по коду аналитического показателя 223 "Коммунальные услуги"*</t>
  </si>
  <si>
    <t>расходов по коду аналитического показателя 224 "Арендная плата за пользование имуществом"</t>
  </si>
  <si>
    <t>расходов по коду аналитического показателя  225 "Работы, услуги по содержанию имущества"</t>
  </si>
  <si>
    <t>расходов по коду аналитического показателя  227 "Страхование"</t>
  </si>
  <si>
    <t>расходов по коду аналитического показателя  228 "Услуги работы для целей капитальных вложений"</t>
  </si>
  <si>
    <t>расходов по коду аналитического показателя  229 "Арендная плата за пользование земельными участками и другими обособленными природными объектами"</t>
  </si>
  <si>
    <t>расходов по коду аналитического показателя 341 "Увеличение стоимости лекарственных препаратов и материалов, применяемых в медцинских целях"</t>
  </si>
  <si>
    <t>расходов по коду аналитического показателя 342 "Увеличение стоимости продуктов питания"</t>
  </si>
  <si>
    <t>расходов по коду аналитического показателя  343 "Увеличение стоимости горюче-смазочных материалов"</t>
  </si>
  <si>
    <t>расходов по коду аналитического показателя  344 "Увеличение стоимости строительных материалов"</t>
  </si>
  <si>
    <t>расходов по коду аналитического показателя  345 "Увеличение стоимости мягкого инвентаря"</t>
  </si>
  <si>
    <t>расходов по коду аналитического показателя  346 "Увеличение стоимости прочих оборотных запасов (материалов)"</t>
  </si>
  <si>
    <t>расходов по коду аналитического показателя  349 "Увеличение стоимости прочих материальных запасов однократного применения"</t>
  </si>
  <si>
    <t xml:space="preserve">                                                        (полное наименование учреждения)</t>
  </si>
  <si>
    <t>на выплаты по оплате труда</t>
  </si>
  <si>
    <t>расходов по коду аналитического показателя  226 "Прочие расходы, услуги"</t>
  </si>
  <si>
    <t>расходов по коду аналитического показателя  310 "Увеличение стоимости основных средств"</t>
  </si>
  <si>
    <t>расходов по коду аналитического показателя  352 "Увеличение стоимости неисключительных прав на результаты интеллектуальной деятельности с неопределенным сроком полезного использования"</t>
  </si>
  <si>
    <t>расходов по коду аналитического показателя  353 "Увеличение стоимости неисключительных прав на результаты интеллектуальной деятельности с определенным сроком полезного использования"</t>
  </si>
  <si>
    <t>прочую закупку товаров, работ и услуг, всего, из них:</t>
  </si>
  <si>
    <t>проведение капитального ремонта, в том числе:</t>
  </si>
  <si>
    <t>расходов по коду аналитического показателя  _____ "___________________________________________________________________________________"</t>
  </si>
  <si>
    <t>РАСЧЕТ по капитальному ремонту</t>
  </si>
  <si>
    <t>вкладка 243- кап.рем.1</t>
  </si>
  <si>
    <t>вкладка 243- кап.рем.2</t>
  </si>
  <si>
    <t>автомобиль</t>
  </si>
  <si>
    <t>оборудование</t>
  </si>
  <si>
    <t>мебель</t>
  </si>
  <si>
    <t>вкладка 244- доступ.1</t>
  </si>
  <si>
    <t>вкладка 244- доступ.2</t>
  </si>
  <si>
    <t>расходов по коду аналитического показателя  _____                                                                        "реализация мероприятий по формированию доступной среды для инвалидов и других маломобильных групп населения"</t>
  </si>
  <si>
    <t xml:space="preserve">РАСЧЕТ </t>
  </si>
  <si>
    <t>работы, услуги по содержанию</t>
  </si>
  <si>
    <t>расходов по коду аналитического показателя  265 "пособия по социальной помощи, выплачиваемые работодателями, нанимателями бывшим                                                                 работникам в натуральной форме"</t>
  </si>
  <si>
    <t>расходов по коду аналитического показателя  267 "социальные компенсации персоналу в натуральной формеработы, услуги по содержанию"</t>
  </si>
  <si>
    <t>должность</t>
  </si>
  <si>
    <t>______________</t>
  </si>
  <si>
    <t>подпись</t>
  </si>
  <si>
    <t>расшифровка подписи</t>
  </si>
  <si>
    <t>Из них:</t>
  </si>
  <si>
    <t>стационар</t>
  </si>
  <si>
    <t>полустационар</t>
  </si>
  <si>
    <t xml:space="preserve">на дому </t>
  </si>
  <si>
    <t>полустаационар</t>
  </si>
  <si>
    <t>на дому</t>
  </si>
  <si>
    <t>из них:</t>
  </si>
  <si>
    <t>Предоставление социального обслуживания в стационарной форме</t>
  </si>
  <si>
    <t>Предоставление социального обслуживания в полустационарной форме</t>
  </si>
  <si>
    <t>Предоставление социального обслуживания в форме на дому</t>
  </si>
  <si>
    <t>в том числе:                                                                           доходы, поступающие в качестве платы за оказание социальных услуг гражданам в рамках установленного государственного задания</t>
  </si>
  <si>
    <t>в том числе:пособие на погребение</t>
  </si>
  <si>
    <r>
      <t xml:space="preserve">функции и полномочия учредителя   </t>
    </r>
    <r>
      <rPr>
        <b/>
        <sz val="12"/>
        <rFont val="Times New Roman"/>
        <family val="1"/>
        <charset val="204"/>
      </rPr>
      <t>министерство труда и социальной защиты населения Ставропольского края</t>
    </r>
  </si>
  <si>
    <t>в том числе:
закупку научно-исследовательских , опытно-конструкторских и технологических работ</t>
  </si>
  <si>
    <t>2700</t>
  </si>
  <si>
    <t>2710</t>
  </si>
  <si>
    <t>2720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</si>
  <si>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</si>
  <si>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</si>
  <si>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2660</t>
  </si>
  <si>
    <t>2661</t>
  </si>
  <si>
    <t>2662</t>
  </si>
  <si>
    <t>2663</t>
  </si>
  <si>
    <t>247</t>
  </si>
  <si>
    <t>закупку энергетических ресурсов, из них:</t>
  </si>
  <si>
    <t>в том числе:
закупку научно-исследовательских, опытно-конструкторских и технологических работ</t>
  </si>
  <si>
    <t>№ п/п</t>
  </si>
  <si>
    <t xml:space="preserve">Проект плана финансово-хозяйственной деятельности </t>
  </si>
  <si>
    <t>на 2023 г.</t>
  </si>
  <si>
    <t>на 2024 г.</t>
  </si>
  <si>
    <t>23</t>
  </si>
  <si>
    <t>24</t>
  </si>
  <si>
    <t xml:space="preserve">ГБУСО «Новоалександровский КЦСОН» </t>
  </si>
  <si>
    <t>Государственное бюджетное учреждение социального обслуживания  "Новоалександровский комплексный центр социального обслуживания населения"</t>
  </si>
  <si>
    <t>Т.В.Степанова</t>
  </si>
  <si>
    <t>Н.Ф.Ракитянская</t>
  </si>
  <si>
    <t>на 2022-2024годы</t>
  </si>
  <si>
    <t>Исчислено
на 2022год</t>
  </si>
  <si>
    <t>Исчислено
на 2023год</t>
  </si>
  <si>
    <t>Исчислено
на 2024год</t>
  </si>
  <si>
    <t>______________________ Степанова Т.В.</t>
  </si>
  <si>
    <t>Директор Государственного бюджетного учреждения социального обслуживания  "Новоалександровский комплексный центр социального обслуживания населения"</t>
  </si>
  <si>
    <t>2615005913</t>
  </si>
  <si>
    <t>Учреждение   Государственное бюджетное учреждение социального обслуживания "Новоалександровский комплексный центр социального обслуживания населения"</t>
  </si>
  <si>
    <t>"Арендная плата за пользование имуществом (за исключением земельных участков и других обособленных природных объектов)"</t>
  </si>
  <si>
    <r>
      <t xml:space="preserve">Медицинские осмотры :226 человек*1500,00 рулей =339000,00 рублей                                                                                  </t>
    </r>
    <r>
      <rPr>
        <b/>
        <i/>
        <sz val="11"/>
        <rFont val="Times New Roman"/>
        <family val="1"/>
        <charset val="204"/>
      </rPr>
      <t>Итого 339000,00 рублей, из них по бюджету - 250 000,00 рублей (остаток по внебюджету - 89000,00 рублей)</t>
    </r>
  </si>
  <si>
    <t>Государственное бюджетное учреждение социального обслуживания "Новоалександровский комплексный центр социального обслуживания населения"</t>
  </si>
  <si>
    <t>1. Отделение реабилитации и социальный приют</t>
  </si>
  <si>
    <t>Сумма расходов на медикаменты</t>
  </si>
  <si>
    <t>2. Стационарное отделение для пожилых граждан и инвалидов</t>
  </si>
  <si>
    <t xml:space="preserve">Исчислено на 2023 год
</t>
  </si>
  <si>
    <t xml:space="preserve">Исчислено на 2024 год
</t>
  </si>
  <si>
    <t>223.04.00 "Прочие коммунальные услуги" (МП ЖКХ)</t>
  </si>
  <si>
    <t xml:space="preserve">223.04.00 "Прочие коммунальные услуги" </t>
  </si>
  <si>
    <t>ООО "ЭКО-СИТИ"</t>
  </si>
  <si>
    <t>СК "Ставрополькрайводоканал"</t>
  </si>
  <si>
    <t>МКУ "Благоустройство НГО"</t>
  </si>
  <si>
    <t>Стоимость контрольного блюда</t>
  </si>
  <si>
    <t>Количество контрольных блюд</t>
  </si>
  <si>
    <t>Сумма расходов на контрольные блюда</t>
  </si>
  <si>
    <t>Сумма расходов на питание</t>
  </si>
  <si>
    <t>Увеличение стоимости горюче-смазочных материалов</t>
  </si>
  <si>
    <t>расходов на оплату горюче-смазочных материалов</t>
  </si>
  <si>
    <t>Норма расхода топлива на 100 км</t>
  </si>
  <si>
    <t>Пробег автомобиля, км</t>
  </si>
  <si>
    <t>сумма</t>
  </si>
  <si>
    <t>Газ-2705 (2003г.):  
Марка бензина: АИ-92</t>
  </si>
  <si>
    <t>Надбавка за эксплуатацию автомобиля более 8 лет- 10%</t>
  </si>
  <si>
    <t>Надбавка за работу в населенных пунктах 5%</t>
  </si>
  <si>
    <t xml:space="preserve">Итого летняя норма  </t>
  </si>
  <si>
    <t>Надбавка за работу в зимних условиях 5%</t>
  </si>
  <si>
    <t xml:space="preserve">Итого зимняя норма </t>
  </si>
  <si>
    <t>Итого</t>
  </si>
  <si>
    <t>Газ-2705 (2011г.):  
Марка бензина: АИ-92</t>
  </si>
  <si>
    <t>Надбавка за эксплуатацию автомобиля более 5 лет или пробег более 100 тыс. км- 5%</t>
  </si>
  <si>
    <t>Лада ларгус (2014 г):  
Марка бензина: АИ-95</t>
  </si>
  <si>
    <t>за работу в населенных пунктах 5%</t>
  </si>
  <si>
    <t>Надбавка за эксплуатацию автомобиля более 8 лет или пробег более 150 тыс. км- 10%</t>
  </si>
  <si>
    <t>кондиционер 5%</t>
  </si>
  <si>
    <t>СЕАЗ-11113 (2004г.):  
Марка бензина: АИ-92</t>
  </si>
  <si>
    <t>Skoda Octavia (2012г.):  
Марка бензина: АИ-95</t>
  </si>
  <si>
    <t>Надбавка за эксплуатацию автомобиля более 8 лет, пробег более 150 тыс.км- 5%</t>
  </si>
  <si>
    <t>Итого зимняя норма</t>
  </si>
  <si>
    <t>ГАЗ 32212  (2017) Марка бензина АИ-95</t>
  </si>
  <si>
    <t>за остановки связанные с посадкой пассажиров 10%</t>
  </si>
  <si>
    <t>кондиционер 7%</t>
  </si>
  <si>
    <t>Renault Duster  (2018) Марка бензина АИ-95</t>
  </si>
  <si>
    <t>ГАЗ 27527   Марка бензина АИ-92</t>
  </si>
  <si>
    <t>ГАЗ 3221  (2015) Марка бензина АИ-95</t>
  </si>
  <si>
    <t>ИТОГО ГОРЮЧЕЕ</t>
  </si>
  <si>
    <t>Смазочные материалы (10 %)</t>
  </si>
  <si>
    <t>в том числе по услугам</t>
  </si>
  <si>
    <t>Увеличение стоимости мягкого инвентаря</t>
  </si>
  <si>
    <r>
      <t>расходов на приобретение мягкого инвентаря</t>
    </r>
    <r>
      <rPr>
        <sz val="9"/>
        <rFont val="Arial Cyr"/>
        <charset val="204"/>
      </rPr>
      <t xml:space="preserve"> *</t>
    </r>
  </si>
  <si>
    <t>государственное бюджетное учреждение социального обслуживания "Новоалександровский комплексный центр социального обслуживания населения"</t>
  </si>
  <si>
    <t>Социальный приют</t>
  </si>
  <si>
    <t>Стационарное отделение реабилитации</t>
  </si>
  <si>
    <r>
      <t xml:space="preserve">Количество воспитанников </t>
    </r>
    <r>
      <rPr>
        <u/>
        <sz val="9"/>
        <rFont val="Times New Roman"/>
        <family val="1"/>
        <charset val="204"/>
      </rPr>
      <t>школьного возраста</t>
    </r>
    <r>
      <rPr>
        <sz val="9"/>
        <rFont val="Times New Roman"/>
        <family val="1"/>
      </rPr>
      <t>,
из них:</t>
    </r>
  </si>
  <si>
    <r>
      <t xml:space="preserve">Количество воспитанников </t>
    </r>
    <r>
      <rPr>
        <u/>
        <sz val="9"/>
        <rFont val="Times New Roman"/>
        <family val="1"/>
        <charset val="204"/>
      </rPr>
      <t>дошкольного возраста</t>
    </r>
    <r>
      <rPr>
        <sz val="9"/>
        <rFont val="Times New Roman"/>
        <family val="1"/>
      </rPr>
      <t>,
из них:</t>
    </r>
  </si>
  <si>
    <t>Количество детей -инвалидов в стационарном отделении реабилитации</t>
  </si>
  <si>
    <t>мальчиков</t>
  </si>
  <si>
    <t>девочек</t>
  </si>
  <si>
    <t>на одного восп-ка школьного возраста</t>
  </si>
  <si>
    <t>на одного восп-ка дошкольного возраста</t>
  </si>
  <si>
    <t>Положено по норме на:</t>
  </si>
  <si>
    <t>срок носки</t>
  </si>
  <si>
    <t>Имеется в 
наличии</t>
  </si>
  <si>
    <t>Подлежит списанию</t>
  </si>
  <si>
    <t>одного воспитанника</t>
  </si>
  <si>
    <t>на всех воспитанников</t>
  </si>
  <si>
    <t>ё</t>
  </si>
  <si>
    <t>Куртка зимняя, пальто, шуба</t>
  </si>
  <si>
    <t>Пальто демисезонное, куртка</t>
  </si>
  <si>
    <t>Платье (юбка и блузка)</t>
  </si>
  <si>
    <t>Халат домашний для девочки</t>
  </si>
  <si>
    <t>Свитер (джемпер) шерстяной, пуловер</t>
  </si>
  <si>
    <t>Костюм шерстяной для школы для мальчика</t>
  </si>
  <si>
    <t>Костюм шерстяной для школы для девочки</t>
  </si>
  <si>
    <t>Брюки джинсовые для мальчика</t>
  </si>
  <si>
    <t>Рубашка школьная белая хлопчатобумажная для мальчика</t>
  </si>
  <si>
    <t>Форма и обувь спортивные</t>
  </si>
  <si>
    <t>Брюки полушерстяные для мальчика</t>
  </si>
  <si>
    <t>Брюки для девочки</t>
  </si>
  <si>
    <t>Платье летнее</t>
  </si>
  <si>
    <t>Костюм летний для мальчика</t>
  </si>
  <si>
    <t>Рубашка для мальчика</t>
  </si>
  <si>
    <t>Брюки спортивные</t>
  </si>
  <si>
    <t>Рабочая одежда (комплект)</t>
  </si>
  <si>
    <t>Сорочка ночная, пижама</t>
  </si>
  <si>
    <t>Футболка</t>
  </si>
  <si>
    <t>Шорты</t>
  </si>
  <si>
    <t>Трусы спортивные</t>
  </si>
  <si>
    <t>Трусы для девочек</t>
  </si>
  <si>
    <t>Трусы для мальчиков</t>
  </si>
  <si>
    <t>Майка</t>
  </si>
  <si>
    <t>Бюстгальтер</t>
  </si>
  <si>
    <t>Трико для девочки</t>
  </si>
  <si>
    <t>Песочник, купальник, плавки</t>
  </si>
  <si>
    <t>Платки носовые</t>
  </si>
  <si>
    <t xml:space="preserve">Носки, гольфы хлопчатобумажные               </t>
  </si>
  <si>
    <t>Колготки</t>
  </si>
  <si>
    <t>Головной убор зимний (шерстяная шапка)</t>
  </si>
  <si>
    <t>Головной убор летний</t>
  </si>
  <si>
    <t>Шапочка резиновая</t>
  </si>
  <si>
    <t>Шапочка спортивная</t>
  </si>
  <si>
    <t>Перчатки (варежки)</t>
  </si>
  <si>
    <t>Ремень брючный (подтяжки)</t>
  </si>
  <si>
    <t>Шарф полушерстяной</t>
  </si>
  <si>
    <t>Банты, ленты (метров)</t>
  </si>
  <si>
    <t>Сапоги (ботинки) зимние</t>
  </si>
  <si>
    <t>Ботинки, туфли, сандалии, кроссовки, босоножки</t>
  </si>
  <si>
    <t>Тапочки домашние</t>
  </si>
  <si>
    <t>Сапоги резиновые</t>
  </si>
  <si>
    <t>Портфель, сумка для школы</t>
  </si>
  <si>
    <t>Сумка спортивная, дорожная</t>
  </si>
  <si>
    <t>Одеяло шерстяное (ватное)</t>
  </si>
  <si>
    <t>Подушка</t>
  </si>
  <si>
    <t>Покрывало (плед)</t>
  </si>
  <si>
    <t>Матрац ватный</t>
  </si>
  <si>
    <t>Пододеяльник</t>
  </si>
  <si>
    <t>Простыня</t>
  </si>
  <si>
    <t>Наволочка</t>
  </si>
  <si>
    <t>Наволочка нижняя</t>
  </si>
  <si>
    <t>Полотенце махровое</t>
  </si>
  <si>
    <t>Полотенце</t>
  </si>
  <si>
    <t>Коврик прикроватный</t>
  </si>
  <si>
    <t>Т.В. Степанова</t>
  </si>
  <si>
    <r>
      <t xml:space="preserve">Кадастровый номер:26:04:050503:1143              Расчет налога: </t>
    </r>
    <r>
      <rPr>
        <b/>
        <i/>
        <sz val="10"/>
        <rFont val="Times New Roman"/>
        <family val="1"/>
        <charset val="204"/>
      </rPr>
      <t>1018000,00рублей*1,5%=15270,00рублей</t>
    </r>
  </si>
  <si>
    <r>
      <t xml:space="preserve">СЕАЗ 11113-02 гос.№ О630МХ: </t>
    </r>
    <r>
      <rPr>
        <b/>
        <i/>
        <sz val="9"/>
        <rFont val="Times New Roman"/>
        <family val="1"/>
      </rPr>
      <t xml:space="preserve">32л/с*7ставка*1коэффициент(12месяцев использование)=224,00рублей.            </t>
    </r>
  </si>
  <si>
    <r>
      <t xml:space="preserve">SKODA OKTAVIA гос.№О492УЕ:                                      </t>
    </r>
    <r>
      <rPr>
        <b/>
        <i/>
        <sz val="9"/>
        <rFont val="Times New Roman"/>
        <family val="1"/>
      </rPr>
      <t>102л/с*15ставка*1коэффициент(12месяцев использование)=1530,00рублей.</t>
    </r>
  </si>
  <si>
    <r>
      <t xml:space="preserve">LADA LARGUS гос.№А568БУ:                                      </t>
    </r>
    <r>
      <rPr>
        <b/>
        <i/>
        <sz val="9"/>
        <rFont val="Times New Roman"/>
        <family val="1"/>
      </rPr>
      <t>104,7л/с*15ставка*1коэффициент(12месяцев использование)=1571,00рублей.</t>
    </r>
  </si>
  <si>
    <r>
      <t xml:space="preserve">RENAULT DUSTER гос.№Е369АК126:                                      </t>
    </r>
    <r>
      <rPr>
        <b/>
        <i/>
        <sz val="9"/>
        <rFont val="Times New Roman"/>
        <family val="1"/>
      </rPr>
      <t>143л/с*15ставка*1коэффициент (12месяцев использование)=2145,00рублей.</t>
    </r>
  </si>
  <si>
    <t>(ПАО Ставропольэнергосбыт)</t>
  </si>
  <si>
    <t>(ГУП СК "Ставрополькоммунэлектро")</t>
  </si>
  <si>
    <t>ООО "Межрегионгаз Ставрополь"</t>
  </si>
  <si>
    <t>223.01.20 "Оплата потребления газа" (население)</t>
  </si>
  <si>
    <t>расходов на приобретение канцелярских товаров</t>
  </si>
  <si>
    <t>Тетради клетка (12 л)</t>
  </si>
  <si>
    <t>шт</t>
  </si>
  <si>
    <t>Тетради линия (12 л)</t>
  </si>
  <si>
    <t>Тетради  узкая линия (12 л)</t>
  </si>
  <si>
    <t>Тетрадь 48 листов</t>
  </si>
  <si>
    <t>Тетрадь 96 листов</t>
  </si>
  <si>
    <t>Карандаш простой</t>
  </si>
  <si>
    <t>Ручка шариковая</t>
  </si>
  <si>
    <t>Краски акварельные</t>
  </si>
  <si>
    <t>пач</t>
  </si>
  <si>
    <t>Линейка</t>
  </si>
  <si>
    <t>Альбом для рисования 40 лист.</t>
  </si>
  <si>
    <t>Цветная бумага</t>
  </si>
  <si>
    <t>Цветной картон</t>
  </si>
  <si>
    <t>Белый картон</t>
  </si>
  <si>
    <t>Обложка для тетрадей</t>
  </si>
  <si>
    <t>Ножницы</t>
  </si>
  <si>
    <t>Скоросшиватель пластиковый</t>
  </si>
  <si>
    <t>Набор кистей для рисования</t>
  </si>
  <si>
    <t>наб</t>
  </si>
  <si>
    <t>Карандаши цветные</t>
  </si>
  <si>
    <t>Клей ПВА</t>
  </si>
  <si>
    <t>Ластик</t>
  </si>
  <si>
    <t>Точилка</t>
  </si>
  <si>
    <t>Пластилин</t>
  </si>
  <si>
    <t>регистратор</t>
  </si>
  <si>
    <t>расходов на моющие средства</t>
  </si>
  <si>
    <t>Средства личной гигиены</t>
  </si>
  <si>
    <t>Мыло туалетное 100 гр.</t>
  </si>
  <si>
    <t>шт.</t>
  </si>
  <si>
    <t xml:space="preserve">Зубные щетки </t>
  </si>
  <si>
    <t>Контейнер для зубных счеток</t>
  </si>
  <si>
    <t xml:space="preserve">Мочалки </t>
  </si>
  <si>
    <t xml:space="preserve">Прокладки гигиенические: </t>
  </si>
  <si>
    <t>уп</t>
  </si>
  <si>
    <t xml:space="preserve">Шампунь: (1л) </t>
  </si>
  <si>
    <t>Зубная паста 100 гр</t>
  </si>
  <si>
    <t>Расческа</t>
  </si>
  <si>
    <t>Туалетная бумага</t>
  </si>
  <si>
    <t>Средства для уборки помещений и стирки белья</t>
  </si>
  <si>
    <t>Мыло хозяйственное (200гр)</t>
  </si>
  <si>
    <t xml:space="preserve">Средство чистящее
«НИКА-СТЕКЛООЧИСТИТЕЛЬ» 0,5л
</t>
  </si>
  <si>
    <t>Паста « Пальмира»</t>
  </si>
  <si>
    <t>Средство чистящее "Ника-Санигель WC антибактериальный" 750гр</t>
  </si>
  <si>
    <t>Моющее средство для посуды 5л. "Прогрессс"</t>
  </si>
  <si>
    <t>Чистящее средство"Доместес"</t>
  </si>
  <si>
    <t>Средство чистящее
 «Ника Трубочист Антибактериальный гель»
1 л</t>
  </si>
  <si>
    <t>Отбеливающая добавка 1,2кг</t>
  </si>
  <si>
    <t>Освежитель воздуха</t>
  </si>
  <si>
    <t>Мыло жидкое «Земляника»</t>
  </si>
  <si>
    <t>л</t>
  </si>
  <si>
    <t>Расходы на механическую стирку</t>
  </si>
  <si>
    <t xml:space="preserve">Стиральный порошок </t>
  </si>
  <si>
    <t>кг</t>
  </si>
  <si>
    <t>Прочие хозяйственные расходы и хоз.инвентарь</t>
  </si>
  <si>
    <t>Доска разделочная</t>
  </si>
  <si>
    <t>Ножи кухонные</t>
  </si>
  <si>
    <t>Контейнеры для пищевых продуктов</t>
  </si>
  <si>
    <t>Кастрюли ал.10-15литров</t>
  </si>
  <si>
    <t>Перчатки хлопчатобумажные с защитой от скольжения</t>
  </si>
  <si>
    <t>пар</t>
  </si>
  <si>
    <t>Полотенца бумажные</t>
  </si>
  <si>
    <t>упак</t>
  </si>
  <si>
    <t>Салфетки бумажные</t>
  </si>
  <si>
    <t xml:space="preserve"> 346 "Увеличение стоимости прочих оборотных запасов (материалов)"</t>
  </si>
  <si>
    <t xml:space="preserve">        - Канцелярские товары</t>
  </si>
  <si>
    <t xml:space="preserve">        - Средства гигиены, уборки, стирки,   хозрасходы</t>
  </si>
  <si>
    <r>
      <t>Предоставление МТР автоматическим способом МГ (DEF предвыбор РТК)   137</t>
    </r>
    <r>
      <rPr>
        <b/>
        <i/>
        <sz val="9"/>
        <rFont val="Times New Roman"/>
        <family val="1"/>
        <charset val="204"/>
      </rPr>
      <t>мин*4,88руб.*12мес.=8022,72рублей</t>
    </r>
  </si>
  <si>
    <r>
      <t xml:space="preserve">(ГТС-Безлимитный Офис 1024 Кбит/с) Предоставление абоненту в постоянное пользование абонентской линии независимо от ее типа)  </t>
    </r>
    <r>
      <rPr>
        <b/>
        <i/>
        <sz val="9"/>
        <rFont val="Times New Roman"/>
        <family val="1"/>
        <charset val="204"/>
      </rPr>
      <t>1шт*259,20руб.*12мес.=3110,40 рублей</t>
    </r>
  </si>
  <si>
    <r>
      <t xml:space="preserve">Предоставление МТР автоматическим способом МГ (зоновые тел.DEF)   </t>
    </r>
    <r>
      <rPr>
        <b/>
        <i/>
        <sz val="9"/>
        <rFont val="Times New Roman"/>
        <family val="1"/>
        <charset val="204"/>
      </rPr>
      <t>460мин*2,47065руб.*12мес.=13638,02рублей</t>
    </r>
  </si>
  <si>
    <r>
      <t>Предоставление МТР автоматическим способом МГ (предвыбор РТК)  9</t>
    </r>
    <r>
      <rPr>
        <b/>
        <i/>
        <sz val="9"/>
        <rFont val="Times New Roman"/>
        <family val="1"/>
        <charset val="204"/>
      </rPr>
      <t>7мин*4,86руб.*12мес.=5657,04рублей</t>
    </r>
  </si>
  <si>
    <r>
      <t xml:space="preserve">АОН ГТС  </t>
    </r>
    <r>
      <rPr>
        <b/>
        <i/>
        <sz val="9"/>
        <rFont val="Times New Roman"/>
        <family val="1"/>
        <charset val="204"/>
      </rPr>
      <t>1мес.*72,60руб.*12мес.=871,20рублей</t>
    </r>
  </si>
  <si>
    <r>
      <t xml:space="preserve">Предоставление местного телефонного соединения абоненту(пользователю) сети фиксированной телефонной связи для передачи голосовой информации, факсимильных сообщений и данных (кроме таксофонов). 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 с абоненского номера индивидуального пользования за неограниченный объем местных телефонных соединений, взымается дополнительно плата к ст.2, в месяц ГТС  </t>
    </r>
    <r>
      <rPr>
        <b/>
        <i/>
        <sz val="9"/>
        <rFont val="Times New Roman"/>
        <family val="1"/>
        <charset val="204"/>
      </rPr>
      <t>4шт*592,80руб.*12мес.=28454,40рублей</t>
    </r>
  </si>
  <si>
    <r>
      <t xml:space="preserve">Предоставление абоненту в постоянное пользование абонентской линии независимо от ее типа, в месяц. 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 СТС   </t>
    </r>
    <r>
      <rPr>
        <b/>
        <i/>
        <sz val="9"/>
        <rFont val="Times New Roman"/>
        <family val="1"/>
        <charset val="204"/>
      </rPr>
      <t>1шт*259,20руб.*12мес.=3110,40рублей</t>
    </r>
  </si>
  <si>
    <r>
      <t xml:space="preserve">Предоставление в пользование абонентской радиоточки, в месяц: городской местности  </t>
    </r>
    <r>
      <rPr>
        <b/>
        <i/>
        <sz val="9"/>
        <rFont val="Times New Roman"/>
        <family val="1"/>
        <charset val="204"/>
      </rPr>
      <t>12шт.*180,00руб.*12мес.=25920,00рублей</t>
    </r>
  </si>
  <si>
    <r>
      <t xml:space="preserve">Предоставление местного телефонного соединения абоненту(пользователю) сети фиксированной телефонной связи для передачи голосовой информации, факсимильных сообщений и данных (кроме таксофонов). 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 за минуту местного телефонного соединения с абоненского номера индивидуального пользования и при спаренной схеме включения взимается дополнительно плата к ст.2, 2.1 ГТС </t>
    </r>
    <r>
      <rPr>
        <b/>
        <i/>
        <sz val="9"/>
        <rFont val="Times New Roman"/>
        <family val="1"/>
        <charset val="204"/>
      </rPr>
      <t>163мин.*0,72руб.*12мес.=1408,32рублей</t>
    </r>
  </si>
  <si>
    <r>
      <t>Предоставление абоненту в постоянное пользование абонентской линии независимо от ее типа, в месяц При наличии технической возможности осуществления повременного учета продолжительности местных телефонных соединений с использованием абоненской системы оплаты местных телефонных соединений за неограниченный объем телефонных соединений ГТС  4</t>
    </r>
    <r>
      <rPr>
        <b/>
        <i/>
        <sz val="9"/>
        <rFont val="Times New Roman"/>
        <family val="1"/>
        <charset val="204"/>
      </rPr>
      <t>шт*259,20руб.*12мес.=12441,60рублей</t>
    </r>
  </si>
  <si>
    <r>
      <t xml:space="preserve">Предоставление местного телефонного соединения абоненту(пользователю) сети фиксированной телефонной связи для передачи голосовой информации, факсимильных сообщений и данных (кроме таксофонов). 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 с абоненского номера индивидуального пользования за неограниченный объем местных телефонных соединений, взымается дополнительно плата к ст.2, в месяц СТС  </t>
    </r>
    <r>
      <rPr>
        <b/>
        <i/>
        <sz val="9"/>
        <rFont val="Times New Roman"/>
        <family val="1"/>
        <charset val="204"/>
      </rPr>
      <t>1шт*592,80руб.*12мес.=7113,60рублей</t>
    </r>
  </si>
  <si>
    <r>
      <t xml:space="preserve">Предоставление абоненту в постоянное пользование абонентской линии независимо от ее типа, в месяц 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 ГТС  </t>
    </r>
    <r>
      <rPr>
        <b/>
        <i/>
        <sz val="9"/>
        <rFont val="Times New Roman"/>
        <family val="1"/>
        <charset val="204"/>
      </rPr>
      <t>1шт*259,20руб.*12мес.=3110,40рублей</t>
    </r>
  </si>
  <si>
    <r>
      <t xml:space="preserve">Предоставление МТР автоматическим способом МГ (зоновые-телефон)   </t>
    </r>
    <r>
      <rPr>
        <b/>
        <i/>
        <sz val="9"/>
        <rFont val="Times New Roman"/>
        <family val="1"/>
        <charset val="204"/>
      </rPr>
      <t>375мин.*2,61руб.*12мес.=11745,00рублей</t>
    </r>
  </si>
  <si>
    <r>
      <t>Предоставление абоненту в постоянное пользование абонентской линии независимо от ее типа,  1</t>
    </r>
    <r>
      <rPr>
        <b/>
        <i/>
        <sz val="9"/>
        <rFont val="Times New Roman"/>
        <family val="1"/>
        <charset val="204"/>
      </rPr>
      <t>шт*230,40руб.*12мес.=2764,80рублей</t>
    </r>
  </si>
  <si>
    <r>
      <t xml:space="preserve">Резервирование порта при предоставлении услуг доступа к сети Интернет в период временного отключения, за один порт в месяц (xDSL) </t>
    </r>
    <r>
      <rPr>
        <b/>
        <i/>
        <sz val="9"/>
        <rFont val="Times New Roman"/>
        <family val="1"/>
        <charset val="204"/>
      </rPr>
      <t xml:space="preserve"> 1шт*240,00руб.*12мес.=2880,00рублей</t>
    </r>
  </si>
  <si>
    <r>
      <t xml:space="preserve">Предоставление местного телефонного соединения абоненту(пользователю) сети фиксированной телефонной связи для передачи голосовой информации, факсимильных сообщений и данных (кроме таксофонов). 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 исходя из максимального объема потребления услуг:  с абоненского номера индивидуального пользования за базовый объем местных телефонных соединений, в размере 340мин.в месяц взымается дополнительно плата к ст.2,  ГТС  </t>
    </r>
    <r>
      <rPr>
        <b/>
        <i/>
        <sz val="9"/>
        <rFont val="Times New Roman"/>
        <family val="1"/>
        <charset val="204"/>
      </rPr>
      <t>1шт*207,60руб.*12мес.=2491,20рублей</t>
    </r>
  </si>
  <si>
    <r>
      <t xml:space="preserve">Предоставление абоненту в постоянное пользование абонентской линии независимо от ее типа, в месяц 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телефонных местных соединений СТС </t>
    </r>
    <r>
      <rPr>
        <b/>
        <i/>
        <sz val="9"/>
        <rFont val="Times New Roman"/>
        <family val="1"/>
        <charset val="204"/>
      </rPr>
      <t>1шт*259,20руб.*12мес.=3110,40рублей</t>
    </r>
  </si>
  <si>
    <r>
      <t xml:space="preserve"> Предоставление местн.телеф.соед. Абоненту сети фиксир.телеф.связи для передачи голосовой информации, факсимил.сообщений и данных с использов.абонент.системы оплаты за неограниченный объем местных телеф.соед.  </t>
    </r>
    <r>
      <rPr>
        <b/>
        <i/>
        <sz val="9"/>
        <rFont val="Times New Roman"/>
        <family val="1"/>
        <charset val="204"/>
      </rPr>
      <t>1шт*468,00руб.*12мес.=5616,00рублей</t>
    </r>
  </si>
  <si>
    <t>оплата труда</t>
  </si>
  <si>
    <t>Командировочные (суточные-100,00рублей в сутки):  46чел*2сут*100руб=9200,00рублей; 11чел*3сут*100,00руб=3300,00рублей;  3чел*4сут*100,00руб=1200,00рублей.</t>
  </si>
  <si>
    <t>Заработная плата</t>
  </si>
  <si>
    <t>Директор</t>
  </si>
  <si>
    <t>266 "Социальные пособия и компенсации персоналу в денежной форме" (пособия на детей до 3х лет) согласно списка</t>
  </si>
  <si>
    <t>Прочие выплаты</t>
  </si>
  <si>
    <r>
      <t xml:space="preserve">Медицинские осмотры 226чел.                                          </t>
    </r>
    <r>
      <rPr>
        <b/>
        <i/>
        <sz val="11"/>
        <rFont val="Times New Roman"/>
        <family val="1"/>
        <charset val="204"/>
      </rPr>
      <t>Всего 339000,00рублей. Оплата из бюджета 250000,00 рублей. Внебюджет -89000,00рублей</t>
    </r>
  </si>
  <si>
    <t>Наклонный подьемник для инвалидов</t>
  </si>
  <si>
    <t>343 "Увеличение стоимости горюче-смазочных материалов"</t>
  </si>
  <si>
    <r>
      <t>расходов на оплату горюче-смазочных материалов</t>
    </r>
    <r>
      <rPr>
        <b/>
        <sz val="13"/>
        <rFont val="Times New Roman"/>
        <family val="1"/>
        <charset val="204"/>
      </rPr>
      <t>*</t>
    </r>
  </si>
  <si>
    <t>ГАЗ 27051  (2011) Марка бензина АИ-92</t>
  </si>
  <si>
    <t>Увеличение горюче-смазочных материалов</t>
  </si>
  <si>
    <t>Мягкий инвентарь</t>
  </si>
  <si>
    <t>345 "Увеличение стоимости мягкого инвентаря"</t>
  </si>
  <si>
    <t>расходов на приобретение мягкого инвентаря</t>
  </si>
  <si>
    <t>государственного бюджетного учреждения социального обслуживания "Новоалександровский комплексный центр социального обслуживания населения"</t>
  </si>
  <si>
    <t>Медсестры-14</t>
  </si>
  <si>
    <t>Соцработники-105</t>
  </si>
  <si>
    <t>Спецодежда соцработникам и медсестрам</t>
  </si>
  <si>
    <t>Медицинская сумка</t>
  </si>
  <si>
    <t>Поло
жено по норме</t>
  </si>
  <si>
    <t>Халат медицинский</t>
  </si>
  <si>
    <t>Обувь резиновая (галоши садовые ПВХ)</t>
  </si>
  <si>
    <t>Перчатки (варежки "латеко")</t>
  </si>
  <si>
    <t>Халат х/б "Хозяюшка"</t>
  </si>
  <si>
    <t>Обувь комнатная (тапочки САБО "ЭВА")</t>
  </si>
  <si>
    <t xml:space="preserve">Сумка хозяйственная </t>
  </si>
  <si>
    <t>Противоэпедемический костюм</t>
  </si>
  <si>
    <t>Костюм повара</t>
  </si>
  <si>
    <t>Костюм для кух.рабочей</t>
  </si>
  <si>
    <t>Ватно-марлевые повязки</t>
  </si>
  <si>
    <t>Степанова Т.В.</t>
  </si>
  <si>
    <t>Ракитянская Н Ф</t>
  </si>
  <si>
    <t>Увелечение стоимости прочих оборотных запасов</t>
  </si>
  <si>
    <t>расходов  на приобритение материалов</t>
  </si>
  <si>
    <t>Средство концент.для посуды "Ника-Супер"</t>
  </si>
  <si>
    <t>Чистящее средство "Ника-Стеклоочиститель"</t>
  </si>
  <si>
    <t>лопата штыковая</t>
  </si>
  <si>
    <t>лопата совковая</t>
  </si>
  <si>
    <t>Газодымозащитный костюм ГДЗК-У</t>
  </si>
  <si>
    <t>Порошок стиральный автомат</t>
  </si>
  <si>
    <t>кг.</t>
  </si>
  <si>
    <t>Чистящее средство "Пемолюкс"</t>
  </si>
  <si>
    <t>Моющее синтетическое средство "Ника-Люкс"</t>
  </si>
  <si>
    <t>Концентр.чистящее средство "Ника-блеск"</t>
  </si>
  <si>
    <t>Мыло жидкое с дез.эффектом "Ника-свежесть"</t>
  </si>
  <si>
    <t>Шампунь</t>
  </si>
  <si>
    <t>Зубная паста</t>
  </si>
  <si>
    <t>Зубная щетка</t>
  </si>
  <si>
    <t>Веник</t>
  </si>
  <si>
    <t>Сетка для чистки посуды</t>
  </si>
  <si>
    <t>Мыло хозяйственное</t>
  </si>
  <si>
    <t>освежитель воздуха</t>
  </si>
  <si>
    <t>Средство для канализации</t>
  </si>
  <si>
    <t>Салфетки</t>
  </si>
  <si>
    <t>пач.</t>
  </si>
  <si>
    <t>Сетевой фильтр</t>
  </si>
  <si>
    <t>Фильтр</t>
  </si>
  <si>
    <t>Сковорода</t>
  </si>
  <si>
    <t>Кастрюля</t>
  </si>
  <si>
    <t>Ведро</t>
  </si>
  <si>
    <t>Емкость для сыпучих продуктов</t>
  </si>
  <si>
    <t>Контейнер для пищевых продуктов</t>
  </si>
  <si>
    <t>Плакаты по ГО</t>
  </si>
  <si>
    <t>Метла пластмассовая</t>
  </si>
  <si>
    <t>Картридж</t>
  </si>
  <si>
    <t>Ракитянская Н.Ф.</t>
  </si>
  <si>
    <t>Тетрадь клетка 12л.</t>
  </si>
  <si>
    <t>Тетрадь линия 12л.</t>
  </si>
  <si>
    <t>Тетрадь узкая линия 12л.</t>
  </si>
  <si>
    <t>Тетрадь 48л.</t>
  </si>
  <si>
    <t>Тетрадь 96л.</t>
  </si>
  <si>
    <t>Скотч широкий</t>
  </si>
  <si>
    <t>Скрепки</t>
  </si>
  <si>
    <t>кор</t>
  </si>
  <si>
    <t>Скоба для степлера</t>
  </si>
  <si>
    <t>Скоросшиватель пластмассовый</t>
  </si>
  <si>
    <t>Папка вкладыш</t>
  </si>
  <si>
    <t>Бумага А4</t>
  </si>
  <si>
    <t>Книга учета</t>
  </si>
  <si>
    <t>Регистры</t>
  </si>
  <si>
    <t>Текстовыделители</t>
  </si>
  <si>
    <t>Замена оконных блоков</t>
  </si>
  <si>
    <t>Ноутбук</t>
  </si>
  <si>
    <t>Книжгая полка напольная</t>
  </si>
  <si>
    <t>Пылесос</t>
  </si>
  <si>
    <t>Кровать</t>
  </si>
  <si>
    <t>Стол письменный</t>
  </si>
  <si>
    <t>Шкаф для одежды</t>
  </si>
  <si>
    <t>Шкаф для инвентаря</t>
  </si>
  <si>
    <t>Ковровая дорожка</t>
  </si>
  <si>
    <t>Холодильник (склад продуктов питания)</t>
  </si>
  <si>
    <t>Радиоприемник</t>
  </si>
  <si>
    <t>Стиральная машинка</t>
  </si>
  <si>
    <t>Светильник светодиодный</t>
  </si>
  <si>
    <t>Компьютер в сборе (с МФУ)</t>
  </si>
  <si>
    <t>Кондинционер</t>
  </si>
  <si>
    <t>Стоимость контрольной пробы</t>
  </si>
  <si>
    <r>
      <t xml:space="preserve">Количество </t>
    </r>
    <r>
      <rPr>
        <u/>
        <sz val="12"/>
        <rFont val="Times New Roman"/>
        <family val="1"/>
      </rPr>
      <t xml:space="preserve">мужчин </t>
    </r>
  </si>
  <si>
    <r>
      <t>Количеств</t>
    </r>
    <r>
      <rPr>
        <u/>
        <sz val="12"/>
        <color indexed="9"/>
        <rFont val="Times New Roman"/>
        <family val="1"/>
      </rPr>
      <t>о</t>
    </r>
    <r>
      <rPr>
        <u/>
        <sz val="12"/>
        <rFont val="Times New Roman"/>
        <family val="1"/>
      </rPr>
      <t xml:space="preserve"> женщин </t>
    </r>
  </si>
  <si>
    <t>Постельные принадлежности</t>
  </si>
  <si>
    <t>Одеяло полушерстяное</t>
  </si>
  <si>
    <t>Полотенце банное</t>
  </si>
  <si>
    <t>Полотенце для лица</t>
  </si>
  <si>
    <t>Полотенце (для ног)</t>
  </si>
  <si>
    <t>Пеленка фланелевая</t>
  </si>
  <si>
    <t>Верхняя пальтовая группа</t>
  </si>
  <si>
    <t>Пальто зимнее или куртка зимняя</t>
  </si>
  <si>
    <t>Пальто демисезонное, плащ или куртка</t>
  </si>
  <si>
    <t>Верхняя костюмно-платьевая группа</t>
  </si>
  <si>
    <t>Джемпер (свитер) шерстяной мужской</t>
  </si>
  <si>
    <t>Костюм мужской</t>
  </si>
  <si>
    <t>Сорочка верхняя (летняя и зимняя)</t>
  </si>
  <si>
    <t>Футболка мужская</t>
  </si>
  <si>
    <t>Брюки полушерстяные или джинсовые</t>
  </si>
  <si>
    <t>Спортивный костюм</t>
  </si>
  <si>
    <t>Брюки трико</t>
  </si>
  <si>
    <t>Блузка летняя</t>
  </si>
  <si>
    <t>Юбка летняя</t>
  </si>
  <si>
    <t>Платье п/ш</t>
  </si>
  <si>
    <t>Халат х\б летний</t>
  </si>
  <si>
    <t>Халат теплый</t>
  </si>
  <si>
    <t>Гамаши шерстяные</t>
  </si>
  <si>
    <t>Белье</t>
  </si>
  <si>
    <t>Трусы мужские</t>
  </si>
  <si>
    <t>Мужское нательное белье</t>
  </si>
  <si>
    <t>Трусы женские</t>
  </si>
  <si>
    <t>Комбинация х\б</t>
  </si>
  <si>
    <t>Пижама ночная (Сорочка ночная)</t>
  </si>
  <si>
    <t>Платок носовой</t>
  </si>
  <si>
    <t>Чулочно-носочные изделия</t>
  </si>
  <si>
    <t>Носки п\ш</t>
  </si>
  <si>
    <t>носки х\б или смесовые</t>
  </si>
  <si>
    <t>Чулки</t>
  </si>
  <si>
    <t>Обувь</t>
  </si>
  <si>
    <t>Обувь зимняя (утепленная) мужск</t>
  </si>
  <si>
    <t>Обувь летняя мужская</t>
  </si>
  <si>
    <t>Кроссовки</t>
  </si>
  <si>
    <t>Обувь домашняя</t>
  </si>
  <si>
    <t>Обувь резиновая</t>
  </si>
  <si>
    <t>Обувь зимняя (утепленная) женская</t>
  </si>
  <si>
    <t>Обувь летняя женская</t>
  </si>
  <si>
    <t>Головные уборы и галантерейные изделия</t>
  </si>
  <si>
    <t>Головной убор зимний муж.</t>
  </si>
  <si>
    <t>Головной убор летний мужс</t>
  </si>
  <si>
    <t>Перчатки (варежки) п\ш</t>
  </si>
  <si>
    <t>Шарф</t>
  </si>
  <si>
    <t>Платок головной полушерстяной (шапка)</t>
  </si>
  <si>
    <t>Платок головной х\б (панама)</t>
  </si>
  <si>
    <t>Увеличение стоимости материальных запасов</t>
  </si>
  <si>
    <t>расходов по аналитическому показателю 346 "Увеличение стоимости прочих оборотных запасов (материалов)"</t>
  </si>
  <si>
    <t>Расходы на личную гигиену</t>
  </si>
  <si>
    <t>Мочалки                                                  2шт  на год.:   25 чел. х2 шт</t>
  </si>
  <si>
    <t>зубные щетки 1шт на 3 мес,4 шт в  год.:             25 чел. Х4=100 шт</t>
  </si>
  <si>
    <t>Зубная паста,1 шт на чел в мес.       (25 чел *12мес.=300шт)</t>
  </si>
  <si>
    <t>Туалетная бумага 25 чел*12 мес=300 шт</t>
  </si>
  <si>
    <t xml:space="preserve">Шампунь (1шт * 25чел в месяц) </t>
  </si>
  <si>
    <t>Материалы для уборки помещений и стирки</t>
  </si>
  <si>
    <t>Веник (1шт на 1 к/место в год)</t>
  </si>
  <si>
    <t>Мыло хозяйственное (4кг в год на 1 к/место)</t>
  </si>
  <si>
    <t>Паста для чистки: 2 шт в год на 1 к/место</t>
  </si>
  <si>
    <t>"Санита гель" (2шт в год на 1 к/место</t>
  </si>
  <si>
    <t>Таблетки для посудомоечн.маш (30таб)</t>
  </si>
  <si>
    <t>Паста "Пальмира"</t>
  </si>
  <si>
    <t xml:space="preserve">Средство концент.для посуды "Ника-Супер" </t>
  </si>
  <si>
    <t>Средство для чистки канализации</t>
  </si>
  <si>
    <t>Стиральный порошок</t>
  </si>
  <si>
    <t>Прочий хозяйственный инвентарь</t>
  </si>
  <si>
    <t>Лампочки энергосберег. для жилых комнат</t>
  </si>
  <si>
    <t>Перчатки резиновые (для трудотерапии)</t>
  </si>
  <si>
    <t>Салфетки хозяйственные (упак.3 шт.)</t>
  </si>
  <si>
    <t>Тряпка для уборки в рулоне (0,75 х 50м.)</t>
  </si>
  <si>
    <t>рулон</t>
  </si>
  <si>
    <t>Чайник</t>
  </si>
  <si>
    <t>Гладильная доска</t>
  </si>
  <si>
    <t>Половник</t>
  </si>
  <si>
    <t>Ложка поварская</t>
  </si>
  <si>
    <t>Краска масляная для ремонта пищеблока</t>
  </si>
  <si>
    <t>Водоэмульсионная краска</t>
  </si>
  <si>
    <t>Тарелка глубокая</t>
  </si>
  <si>
    <t>Тарелка мелкая</t>
  </si>
  <si>
    <t>Вилка</t>
  </si>
  <si>
    <t>Ложка столовая</t>
  </si>
  <si>
    <t>Емкость для пищевых продуктов</t>
  </si>
  <si>
    <t>Разделочная доска</t>
  </si>
  <si>
    <t>Емкость для муки и круп 50л</t>
  </si>
  <si>
    <t xml:space="preserve">Ведра </t>
  </si>
  <si>
    <t xml:space="preserve">швабра </t>
  </si>
  <si>
    <t>корзина для белья</t>
  </si>
  <si>
    <t>удлинитель</t>
  </si>
  <si>
    <t>коврики для ванной</t>
  </si>
  <si>
    <t>подставка по приборы</t>
  </si>
  <si>
    <t>приспособление для купания в ванной</t>
  </si>
  <si>
    <t>шторка для ванной</t>
  </si>
  <si>
    <t>зеркало для ванной комнаты</t>
  </si>
  <si>
    <t>держатели для бумаги</t>
  </si>
  <si>
    <t>вешалка для ванной</t>
  </si>
  <si>
    <t>смеситель для душа</t>
  </si>
  <si>
    <t>ершик для унитаза</t>
  </si>
  <si>
    <t>таз</t>
  </si>
  <si>
    <t>щетка для одежды</t>
  </si>
  <si>
    <t>контейнер пластиковый универсальный</t>
  </si>
  <si>
    <t>держатель для жидкого мыла</t>
  </si>
  <si>
    <t>кисти хозяйственные</t>
  </si>
  <si>
    <t>прищепки бельевые</t>
  </si>
  <si>
    <t>крышка для унитаза</t>
  </si>
  <si>
    <t>Ремонт комнат проживающих</t>
  </si>
  <si>
    <t>Прочие работы и услуги</t>
  </si>
  <si>
    <t xml:space="preserve">Прочие расходы </t>
  </si>
  <si>
    <t>расходов по подстатье 262 "Пособия по социальной помощи населению"</t>
  </si>
  <si>
    <t>Пособия по социальной помощи за счет средств "Милосердие" по решению попечительского совета на основание поданных заявлений от граждан, оказавшихся в трудной жизненной ситуации</t>
  </si>
  <si>
    <r>
      <t xml:space="preserve">Услуги по охране :экстренный выезд группы задержания по сигналу "Тревога" </t>
    </r>
    <r>
      <rPr>
        <b/>
        <i/>
        <sz val="11"/>
        <rFont val="Times New Roman"/>
        <family val="1"/>
        <charset val="204"/>
      </rPr>
      <t xml:space="preserve">Всего по договору: </t>
    </r>
    <r>
      <rPr>
        <sz val="11"/>
        <rFont val="Times New Roman"/>
        <family val="1"/>
      </rPr>
      <t xml:space="preserve">2101,28руб*12мес.=25215,36рублей            (договор № 212)       </t>
    </r>
    <r>
      <rPr>
        <b/>
        <i/>
        <sz val="11"/>
        <rFont val="Times New Roman"/>
        <family val="1"/>
        <charset val="204"/>
      </rPr>
      <t/>
    </r>
  </si>
  <si>
    <t xml:space="preserve">Техническое обслуживание комплекса технических средств охраны на объектах </t>
  </si>
  <si>
    <t>Зам.гл.бухгалтера</t>
  </si>
  <si>
    <t>Е.В.Шевченко</t>
  </si>
  <si>
    <r>
      <rPr>
        <b/>
        <sz val="9"/>
        <rFont val="Times New Roman"/>
        <family val="1"/>
        <charset val="204"/>
      </rPr>
      <t>Справочно: расчет контрольной пробы на 2024г:</t>
    </r>
    <r>
      <rPr>
        <sz val="9"/>
        <rFont val="Times New Roman"/>
        <family val="1"/>
        <charset val="204"/>
      </rPr>
      <t xml:space="preserve"> приют - 366; реабилитация -262.Всего: 627</t>
    </r>
  </si>
  <si>
    <t>Технические средства реабилитации</t>
  </si>
  <si>
    <t xml:space="preserve">Исчислено на 2022 год
</t>
  </si>
  <si>
    <t>Создание системы долговременного ухода за гражданами пожилого возраста и инвалидами</t>
  </si>
  <si>
    <t>взносы по обязательному социальному страхованию на выплаты по оплате труда работников и иные выплаты работникам учреждений</t>
  </si>
  <si>
    <t>расходов по коду аналитического показателя  226 "Причие работы и услуги"</t>
  </si>
  <si>
    <t>Ремонт санитарного узла (приют "Солнышко") помещение № 38</t>
  </si>
  <si>
    <t>Ремонт санитарного узла (приют "Солнышко") помещение № 23</t>
  </si>
  <si>
    <t>Ремонт прачечной (приют "Солнышко")</t>
  </si>
  <si>
    <t>Замена оконных блоков с тационарном отделении социального обслуживания граждан пожилого возраста и инвалидов</t>
  </si>
  <si>
    <t>"______"___________________ 2022 г.</t>
  </si>
  <si>
    <t>на 2023 г. и плановый период 2024 и 2025 годов</t>
  </si>
  <si>
    <t>на 2025 г.</t>
  </si>
  <si>
    <t>25</t>
  </si>
  <si>
    <t>на 2023-2025годы</t>
  </si>
  <si>
    <t>Исчислено
на 2025год</t>
  </si>
  <si>
    <t>на 2023-2025 годы</t>
  </si>
  <si>
    <t>223.03.00 "Оплата  за негативное воздействие на работу централ.системы водоотведения"</t>
  </si>
  <si>
    <r>
      <t>Справочно: расчет на 2023г.</t>
    </r>
    <r>
      <rPr>
        <i/>
        <sz val="9"/>
        <rFont val="Times New Roman"/>
        <family val="1"/>
      </rPr>
      <t xml:space="preserve"> 1. Отделение реабилитации и приют: Всего </t>
    </r>
    <r>
      <rPr>
        <b/>
        <i/>
        <sz val="9"/>
        <rFont val="Times New Roman"/>
        <family val="1"/>
        <charset val="204"/>
      </rPr>
      <t>7907к/д</t>
    </r>
    <r>
      <rPr>
        <i/>
        <sz val="9"/>
        <rFont val="Times New Roman"/>
        <family val="1"/>
      </rPr>
      <t>, из них приют (365дн*15чел=5475-(8чел*21день=168дн-отдых в санатории))=</t>
    </r>
    <r>
      <rPr>
        <b/>
        <i/>
        <sz val="9"/>
        <rFont val="Times New Roman"/>
        <family val="1"/>
        <charset val="204"/>
      </rPr>
      <t>5307к/д,</t>
    </r>
    <r>
      <rPr>
        <i/>
        <sz val="9"/>
        <rFont val="Times New Roman"/>
        <family val="1"/>
        <charset val="204"/>
      </rPr>
      <t xml:space="preserve"> реабилитация работает по 5-дневке: 365дней-105вых.дня в году=260день*10чел=</t>
    </r>
    <r>
      <rPr>
        <b/>
        <i/>
        <sz val="9"/>
        <rFont val="Times New Roman"/>
        <family val="1"/>
        <charset val="204"/>
      </rPr>
      <t>2600к/д.</t>
    </r>
  </si>
  <si>
    <t>Справочно: расчет на 2024г 1. Отделение реабилитации и приют: Всего 7942к/д, из них приют (366дн*15чел=5490-(8чел*21день=168дн-отдых в санатории))=5322к/д, реабилитация работает по 5-дневке: 366дней-104 вых.дня в году=262день*10чел=2620к/д.</t>
  </si>
  <si>
    <t>Справочно: расчет на 2025г. 1. Отделение реабилитации и приют: Всего 7907к/д, из них приют (365дн*15чел=5475-(8чел*21день=168дн-отдых в санатории))=5307к/д, реабилитация работает по 5-дневке: 365дней-105вых.дня в году=260день*10чел=2600к/д.</t>
  </si>
  <si>
    <r>
      <rPr>
        <b/>
        <sz val="9"/>
        <rFont val="Times New Roman"/>
        <family val="1"/>
        <charset val="204"/>
      </rPr>
      <t>Справочно: расчет контрольной пробы на 2023, 2025гг:</t>
    </r>
    <r>
      <rPr>
        <sz val="9"/>
        <rFont val="Times New Roman"/>
        <family val="1"/>
        <charset val="204"/>
      </rPr>
      <t xml:space="preserve"> приют - 365; реабилитация -260.Всего: 626</t>
    </r>
  </si>
  <si>
    <t>Проведение лабораторных исследований в рамках производственного контроля (договор № 311 от 15.02.2022)</t>
  </si>
  <si>
    <r>
      <rPr>
        <b/>
        <i/>
        <sz val="11"/>
        <rFont val="Times New Roman"/>
        <family val="1"/>
        <charset val="204"/>
      </rPr>
      <t xml:space="preserve">Дератизация и дезинсекция </t>
    </r>
    <r>
      <rPr>
        <sz val="11"/>
        <rFont val="Times New Roman"/>
        <family val="1"/>
      </rPr>
      <t>дератизация 384,6 м2*12*1,30*=</t>
    </r>
    <r>
      <rPr>
        <b/>
        <i/>
        <sz val="11"/>
        <rFont val="Times New Roman"/>
        <family val="1"/>
        <charset val="204"/>
      </rPr>
      <t>5999,76</t>
    </r>
    <r>
      <rPr>
        <sz val="11"/>
        <rFont val="Times New Roman"/>
        <family val="1"/>
      </rPr>
      <t>руб;                                                   дезинсекция 68м2*12*3,20руб=</t>
    </r>
    <r>
      <rPr>
        <b/>
        <i/>
        <sz val="11"/>
        <rFont val="Times New Roman"/>
        <family val="1"/>
        <charset val="204"/>
      </rPr>
      <t>2611,20</t>
    </r>
    <r>
      <rPr>
        <sz val="11"/>
        <rFont val="Times New Roman"/>
        <family val="1"/>
      </rPr>
      <t xml:space="preserve">руб.                                                   </t>
    </r>
    <r>
      <rPr>
        <b/>
        <i/>
        <sz val="11"/>
        <rFont val="Times New Roman"/>
        <family val="1"/>
        <charset val="204"/>
      </rPr>
      <t>Всего: 5999,76+2611,20=8610,96руб.</t>
    </r>
  </si>
  <si>
    <r>
      <rPr>
        <b/>
        <i/>
        <sz val="11"/>
        <rFont val="Times New Roman"/>
        <family val="1"/>
        <charset val="204"/>
      </rPr>
      <t>Проведение акарицидных работ</t>
    </r>
    <r>
      <rPr>
        <sz val="11"/>
        <rFont val="Times New Roman"/>
        <family val="1"/>
      </rPr>
      <t xml:space="preserve"> 554,60м2*1обработку*2,70руб =</t>
    </r>
    <r>
      <rPr>
        <b/>
        <i/>
        <sz val="11"/>
        <rFont val="Times New Roman"/>
        <family val="1"/>
        <charset val="204"/>
      </rPr>
      <t>1497,42</t>
    </r>
    <r>
      <rPr>
        <sz val="11"/>
        <rFont val="Times New Roman"/>
        <family val="1"/>
      </rPr>
      <t>руб</t>
    </r>
  </si>
  <si>
    <t>Работы по техническому обслуживанию и планово-предупредительному ремонту (ТО и ППР) установки системы пожарного мониторинга "Стрелец-мониторинг"                                                3объекта*500,00руб.в месяц*12 мес=18000,00 рублей (контракт № 74/ТО-НОВ от 01.07.2022)</t>
  </si>
  <si>
    <t>Обслуживание пожарной сигнализации (1900*12 мес=22800,00 рублей) договор № НОВ 88-О от 01.07.2022</t>
  </si>
  <si>
    <t>Техническое обслуживание и проверка работоспособности сигнализатора загазованности 36 проверок * 750,00руб. на сумму 27 000,00 рублей (контракт № 84 от  31.01.2022)</t>
  </si>
  <si>
    <t>Дератизация:                                                                        938,4 кв.м*1,30 руб*12обработок. = 14639,04 рублей  (договор № 17,18,19 от 01.01.2022)                                        Дезинсекция                                             124,2кв.м*3,20*12обработок =4769,28 рублей                             65,6кв.м*3,20*7обработок=1469,44 рублей                                               ИТОГО: 20877,76 рублей</t>
  </si>
  <si>
    <t xml:space="preserve">Акарицидная обработка:                  299кв.м*2,70руб.*3обр.= 2421,90рублей                                 472кв.м*2,70руб.*2обр.= 2548,80 рублей                                                         Всего: 4970,70 рублей   (договор № 22,21 от 01.01.2022)
</t>
  </si>
  <si>
    <r>
      <t xml:space="preserve">Обслуживание программы "Учет Клиентов ЦСО"                           </t>
    </r>
    <r>
      <rPr>
        <b/>
        <i/>
        <sz val="11"/>
        <rFont val="Times New Roman"/>
        <family val="1"/>
        <charset val="204"/>
      </rPr>
      <t>Расчет 3300,00руб.*12 мес=39600,00рублей                                                    Итого за год: 39600,00 рублей (договор № ТП22-051-1 от 10.01.2022)</t>
    </r>
  </si>
  <si>
    <r>
      <t>Обязательное страхование гражданской ответственности: ГАЗ 2705 1952,87 руб. * 1машина =</t>
    </r>
    <r>
      <rPr>
        <b/>
        <sz val="10"/>
        <rFont val="Times New Roman"/>
        <family val="1"/>
        <charset val="204"/>
      </rPr>
      <t>1952,87 руб.</t>
    </r>
    <r>
      <rPr>
        <sz val="10"/>
        <rFont val="Times New Roman"/>
        <family val="1"/>
      </rPr>
      <t xml:space="preserve"> (г/н 692)</t>
    </r>
  </si>
  <si>
    <r>
      <t>Обязательное страхование гражданской ответственности: ГАЗ 2705 2130,40 руб. * 1машина =</t>
    </r>
    <r>
      <rPr>
        <b/>
        <sz val="10"/>
        <rFont val="Times New Roman"/>
        <family val="1"/>
        <charset val="204"/>
      </rPr>
      <t xml:space="preserve">2130,40 </t>
    </r>
    <r>
      <rPr>
        <sz val="10"/>
        <rFont val="Times New Roman"/>
        <family val="1"/>
      </rPr>
      <t xml:space="preserve"> руб (г/н 443)</t>
    </r>
  </si>
  <si>
    <r>
      <t xml:space="preserve">Обязательное страхование гражданской ответственности: ГАЗ 3221 2130,40 руб. * 1машина = </t>
    </r>
    <r>
      <rPr>
        <b/>
        <sz val="10"/>
        <rFont val="Times New Roman"/>
        <family val="1"/>
        <charset val="204"/>
      </rPr>
      <t>2130,40</t>
    </r>
    <r>
      <rPr>
        <sz val="10"/>
        <rFont val="Times New Roman"/>
        <family val="1"/>
      </rPr>
      <t xml:space="preserve"> руб (г/н932)</t>
    </r>
  </si>
  <si>
    <r>
      <t>Обязательное страхование гражданской ответственности: лада ларгус (568)2130,40 руб. * 1машина =</t>
    </r>
    <r>
      <rPr>
        <b/>
        <sz val="10"/>
        <rFont val="Times New Roman"/>
        <family val="1"/>
        <charset val="204"/>
      </rPr>
      <t>2130,40</t>
    </r>
    <r>
      <rPr>
        <sz val="10"/>
        <rFont val="Times New Roman"/>
        <family val="1"/>
      </rPr>
      <t xml:space="preserve"> руб</t>
    </r>
  </si>
  <si>
    <r>
      <t>Обязательное страхование гражданской ответственности: ГАЗ2705                      2130,40 руб*1машина=</t>
    </r>
    <r>
      <rPr>
        <b/>
        <sz val="10"/>
        <rFont val="Times New Roman"/>
        <family val="1"/>
        <charset val="204"/>
      </rPr>
      <t>2130,40</t>
    </r>
    <r>
      <rPr>
        <sz val="10"/>
        <rFont val="Times New Roman"/>
        <family val="1"/>
      </rPr>
      <t>руб (г/н 768)</t>
    </r>
  </si>
  <si>
    <r>
      <t>Обязательное страхование гражданской ответственности: СЕАЗ 11113-02       1065,20руб*1машина=</t>
    </r>
    <r>
      <rPr>
        <b/>
        <sz val="10"/>
        <rFont val="Times New Roman"/>
        <family val="1"/>
        <charset val="204"/>
      </rPr>
      <t>1065,20</t>
    </r>
    <r>
      <rPr>
        <sz val="10"/>
        <rFont val="Times New Roman"/>
        <family val="1"/>
      </rPr>
      <t>руб</t>
    </r>
  </si>
  <si>
    <r>
      <t xml:space="preserve">Обязательное страхование гражданской ответственности: Shoda Octavia   (492)        2130,40 руб*1машина = </t>
    </r>
    <r>
      <rPr>
        <b/>
        <sz val="10"/>
        <rFont val="Times New Roman"/>
        <family val="1"/>
        <charset val="204"/>
      </rPr>
      <t xml:space="preserve">2130,40 </t>
    </r>
    <r>
      <rPr>
        <sz val="10"/>
        <rFont val="Times New Roman"/>
        <family val="1"/>
      </rPr>
      <t>руб</t>
    </r>
  </si>
  <si>
    <r>
      <t>Обязательное страхование гражданской ответственности: Renault Duster (369)                  2485,47 руб*1машина =</t>
    </r>
    <r>
      <rPr>
        <b/>
        <sz val="10"/>
        <rFont val="Times New Roman"/>
        <family val="1"/>
        <charset val="204"/>
      </rPr>
      <t>2485,47</t>
    </r>
    <r>
      <rPr>
        <sz val="10"/>
        <rFont val="Times New Roman"/>
        <family val="1"/>
      </rPr>
      <t xml:space="preserve">руб. </t>
    </r>
  </si>
  <si>
    <r>
      <t xml:space="preserve">Кадастровый номер:26:04:171504:2              Расчет налога: </t>
    </r>
    <r>
      <rPr>
        <b/>
        <i/>
        <sz val="10"/>
        <rFont val="Times New Roman"/>
        <family val="1"/>
        <charset val="204"/>
      </rPr>
      <t>8702333,0рублей*1,5%=130535,54рублей</t>
    </r>
  </si>
  <si>
    <r>
      <t xml:space="preserve">Кадастровый номер:26:04:171515:3              Расчет налога: </t>
    </r>
    <r>
      <rPr>
        <b/>
        <i/>
        <sz val="10"/>
        <rFont val="Times New Roman"/>
        <family val="1"/>
        <charset val="204"/>
      </rPr>
      <t>1826976,92рублей*1,5%=27404,65рублей</t>
    </r>
  </si>
  <si>
    <r>
      <t xml:space="preserve">Кадастровый номер:26:04:171505:6              Расчет налога: </t>
    </r>
    <r>
      <rPr>
        <b/>
        <i/>
        <sz val="10"/>
        <rFont val="Times New Roman"/>
        <family val="1"/>
        <charset val="204"/>
      </rPr>
      <t>4933950,34рублей*1,5%=74009,26рублей</t>
    </r>
  </si>
  <si>
    <r>
      <t xml:space="preserve">ГАЗ 2705 гос.№О692МЕ:                                      </t>
    </r>
    <r>
      <rPr>
        <b/>
        <i/>
        <sz val="9"/>
        <rFont val="Times New Roman"/>
        <family val="1"/>
      </rPr>
      <t>98,2л/с*10ставка*1коэффициент (12месяцев использование)=982,00рублей.</t>
    </r>
  </si>
  <si>
    <t>на 2023 -2025 годы</t>
  </si>
  <si>
    <t>на 2023 -2025годы</t>
  </si>
  <si>
    <r>
      <t xml:space="preserve">А/п "Безлимитный" интернет: </t>
    </r>
    <r>
      <rPr>
        <i/>
        <sz val="12"/>
        <rFont val="Times New Roman"/>
        <family val="1"/>
        <charset val="204"/>
      </rPr>
      <t>1шт.*2410,00руб.*12мес.=28920,00рублей;  1шт.*1390,00руб.*12мес.=16680,00рублей.                             Услуга телефония А/п 2шт*640,00*12мес.=15360,00 рублей                      Всего: 60960,00рублей  (Договор № MS12007/2022 от 10.01.2022)</t>
    </r>
  </si>
  <si>
    <r>
      <t xml:space="preserve">Тарифные планы серии "Unlim 2.0" Предоставление в пользование услуги доступа к сети Интернет без ограничения объема потребляемого трафика со скоростью до 512 Кбит/с (xDSL) </t>
    </r>
    <r>
      <rPr>
        <b/>
        <i/>
        <sz val="12"/>
        <rFont val="Times New Roman"/>
        <family val="1"/>
        <charset val="204"/>
      </rPr>
      <t xml:space="preserve"> Расчет: 2 шт.*1425,60руб.*12мес.=34214,40руб.(2851,20/2 договор № 108-ИБ от 10.01.2022)</t>
    </r>
  </si>
  <si>
    <r>
      <t xml:space="preserve">Местная телефонная связь  </t>
    </r>
    <r>
      <rPr>
        <b/>
        <i/>
        <sz val="12"/>
        <rFont val="Times New Roman"/>
        <family val="1"/>
        <charset val="204"/>
      </rPr>
      <t>Расчет: 1шт.*640,00руб.*12мес.=7680,00руб.(Договор № MS12007/2022 от 10.01.2022)</t>
    </r>
  </si>
  <si>
    <r>
      <t xml:space="preserve">Шиномонтаж, балансировка колес:                                      </t>
    </r>
    <r>
      <rPr>
        <b/>
        <i/>
        <sz val="11"/>
        <rFont val="Times New Roman"/>
        <family val="1"/>
        <charset val="204"/>
      </rPr>
      <t>10автомобилей*1020,00руб. = 10200,00руб.;       9автомобилей*407,00руб.=3663,00руб.                  Всего: 13863,00рублей (договор № 1 от 13.05.2022; договор № 2 от 06.06.2022)</t>
    </r>
  </si>
  <si>
    <r>
      <t xml:space="preserve">Периодические испытания и измерения электросетей и электрооборудования помещений учреждения (дог. № 38 от 11.05.2022) </t>
    </r>
    <r>
      <rPr>
        <b/>
        <i/>
        <sz val="11"/>
        <rFont val="Times New Roman"/>
        <family val="1"/>
        <charset val="204"/>
      </rPr>
      <t>42127,00 рублей</t>
    </r>
  </si>
  <si>
    <r>
      <t xml:space="preserve">Ремонт и профилактика оргтехники:    3 отделения*6 шт*3700,00                                             </t>
    </r>
    <r>
      <rPr>
        <b/>
        <i/>
        <sz val="11"/>
        <rFont val="Times New Roman"/>
        <family val="1"/>
        <charset val="204"/>
      </rPr>
      <t xml:space="preserve">                  Всего:66600,00руб.</t>
    </r>
  </si>
  <si>
    <r>
      <t xml:space="preserve">Поверка (калибровка) средств измерения (СИ). (договор № 1859/01/П от 10.03.2022) </t>
    </r>
    <r>
      <rPr>
        <b/>
        <i/>
        <sz val="11"/>
        <rFont val="Times New Roman"/>
        <family val="1"/>
        <charset val="204"/>
      </rPr>
      <t>29547,42 рублей;</t>
    </r>
  </si>
  <si>
    <r>
      <t xml:space="preserve">Техосмотр автотранспорта (договор № 17 от 22.03.2022) </t>
    </r>
    <r>
      <rPr>
        <b/>
        <i/>
        <sz val="11"/>
        <rFont val="Times New Roman"/>
        <family val="1"/>
        <charset val="204"/>
      </rPr>
      <t>9 автомобилей*765,00руб.=6885,00рублей</t>
    </r>
  </si>
  <si>
    <r>
      <t xml:space="preserve">Техническое  и аварийно-диспетчерское обслуживание газового оборудования (дог.15-203-000163/22) </t>
    </r>
    <r>
      <rPr>
        <b/>
        <i/>
        <sz val="11"/>
        <rFont val="Times New Roman"/>
        <family val="1"/>
        <charset val="204"/>
      </rPr>
      <t>24038,00 руб</t>
    </r>
  </si>
  <si>
    <r>
      <t xml:space="preserve">Калибровка сигнализатора загазованности. (договор № 84 от 31.01.2022) </t>
    </r>
    <r>
      <rPr>
        <b/>
        <i/>
        <sz val="11"/>
        <rFont val="Times New Roman"/>
        <family val="1"/>
        <charset val="204"/>
      </rPr>
      <t>27000,00 руб.</t>
    </r>
  </si>
  <si>
    <r>
      <t xml:space="preserve">Техобслуживание навигационного оборудования (акт № 22911 от 31.05.2022) </t>
    </r>
    <r>
      <rPr>
        <b/>
        <i/>
        <sz val="11"/>
        <rFont val="Times New Roman"/>
        <family val="1"/>
        <charset val="204"/>
      </rPr>
      <t>450,00руб.*12мес.=5400,00руб.</t>
    </r>
  </si>
  <si>
    <r>
      <t>Ремонт и техническое обслуживание автотранспорта. 5</t>
    </r>
    <r>
      <rPr>
        <b/>
        <i/>
        <sz val="11"/>
        <rFont val="Times New Roman"/>
        <family val="1"/>
        <charset val="204"/>
      </rPr>
      <t xml:space="preserve"> автомобилей*6500,00руб=32500,00 рублей (договор № 264 от 03.03.2022; договор № 258 от 20.01.2022) 3 автомобиля *31885,00 рублей=95655,00 рублей (договор № 0030/2022 от 14.04.2022) ВСЕГО:128155,00 рублей</t>
    </r>
  </si>
  <si>
    <t>Установка двери - пожарн (ПК "Гранд-Смета2021)</t>
  </si>
  <si>
    <r>
      <t>Заправка картриджей                                            30</t>
    </r>
    <r>
      <rPr>
        <b/>
        <i/>
        <sz val="11"/>
        <rFont val="Times New Roman"/>
        <family val="1"/>
        <charset val="204"/>
      </rPr>
      <t>шт*3*600=54000,00руб.</t>
    </r>
  </si>
  <si>
    <r>
      <rPr>
        <b/>
        <sz val="11"/>
        <rFont val="Times New Roman"/>
        <family val="1"/>
        <charset val="204"/>
      </rPr>
      <t>Итого:</t>
    </r>
    <r>
      <rPr>
        <sz val="11"/>
        <rFont val="Times New Roman"/>
        <family val="1"/>
        <charset val="204"/>
      </rPr>
      <t xml:space="preserve"> </t>
    </r>
    <r>
      <rPr>
        <b/>
        <i/>
        <sz val="11"/>
        <rFont val="Times New Roman"/>
        <family val="1"/>
        <charset val="204"/>
      </rPr>
      <t>120600,00руб.</t>
    </r>
  </si>
  <si>
    <t>Изготовление квитанции (договор № 134 от 12.05.2022) 24000,00 рублей</t>
  </si>
  <si>
    <r>
      <t xml:space="preserve">Обучение: оказание первой (доврачебной) помощи при ДТП    6чел.*1000,00руб.=6000,00 руб.;                                                                                           (договор № 33 от 04.05.2022) </t>
    </r>
    <r>
      <rPr>
        <b/>
        <i/>
        <sz val="11"/>
        <rFont val="Times New Roman"/>
        <family val="1"/>
        <charset val="204"/>
      </rPr>
      <t>Всего:6000,00рублей</t>
    </r>
  </si>
  <si>
    <r>
      <t xml:space="preserve">Обучение: охрана труда водителя автомобиля:     6чел.*1000,00руб.=6000,00 руб.;                                                                                           (договор № 15 от 07.04.2022) </t>
    </r>
    <r>
      <rPr>
        <b/>
        <i/>
        <sz val="11"/>
        <rFont val="Times New Roman"/>
        <family val="1"/>
        <charset val="204"/>
      </rPr>
      <t>Всего:6000,00рублей</t>
    </r>
  </si>
  <si>
    <r>
      <t xml:space="preserve">Обучение (ежегодное) водителей:     6чел.*1000,00руб.=6000,00 руб.;                                                                                           (договор № 21 от 01.04.2022) </t>
    </r>
    <r>
      <rPr>
        <b/>
        <i/>
        <sz val="11"/>
        <rFont val="Times New Roman"/>
        <family val="1"/>
        <charset val="204"/>
      </rPr>
      <t>Всего:6000,00рублей</t>
    </r>
  </si>
  <si>
    <t>Информационная поддержка сайта ИП Михайлусов  (договор № 1-5-002-22 от 10.01.2022)  2990 руб*12 мес=35880,00 рублей</t>
  </si>
  <si>
    <t xml:space="preserve">Услуги по обучению: проведение гигиенического обучения и аттестации работников очно-заочная форма обучения, лабораторные исследования и испытания к медосмотру.                                                    228чел.*420,00руб.=95760,00 рублей, из них по бюджету 65000,00 рублей (остаток 30760,00 рублей по внебюджету)                                                                     </t>
  </si>
  <si>
    <r>
      <t xml:space="preserve">Обслуживание программы "1С:Бухгалтерия"                  </t>
    </r>
    <r>
      <rPr>
        <b/>
        <i/>
        <sz val="11"/>
        <rFont val="Times New Roman"/>
        <family val="1"/>
        <charset val="204"/>
      </rPr>
      <t>6000,00*12 мес=72000,00руб (договор № 5-22 от 10.01.2022)</t>
    </r>
  </si>
  <si>
    <r>
      <t>Обслуживание программы "Консультант Плюс" (договор № 13498/70732-И от 10.01.2022)          14065,20</t>
    </r>
    <r>
      <rPr>
        <b/>
        <i/>
        <sz val="11"/>
        <rFont val="Times New Roman"/>
        <family val="1"/>
        <charset val="204"/>
      </rPr>
      <t xml:space="preserve"> руб.*12 мес=168782,40 рублей </t>
    </r>
  </si>
  <si>
    <t>Информационно-технологическое сопровождение Услуги по комплексной поддержке (1С:КП ГУ ПРОФ) в год 1 раз, сумма 33816,00 рублей (договор № 5КП-22 от 10.01.2022)</t>
  </si>
  <si>
    <t>Оказание информационных услуг (средние потребительские цены) договор № 8-ц от 12.01.2022, сумма 6120,00 рублей</t>
  </si>
  <si>
    <t>Автомобильные аптечки (9*1588,00=14292,00 рублей)</t>
  </si>
  <si>
    <r>
      <t>Сумма расходов на медикаменты (тамбуканская грязь  бальнеологическая (возврат). Бак 32 л.):  10</t>
    </r>
    <r>
      <rPr>
        <b/>
        <i/>
        <sz val="11"/>
        <rFont val="Times New Roman"/>
        <family val="1"/>
        <charset val="204"/>
      </rPr>
      <t xml:space="preserve">бак.*2000,00руб=20000,00 руб </t>
    </r>
    <r>
      <rPr>
        <sz val="11"/>
        <rFont val="Times New Roman"/>
        <family val="1"/>
        <charset val="204"/>
      </rPr>
      <t xml:space="preserve">                                              </t>
    </r>
  </si>
  <si>
    <r>
      <t xml:space="preserve">Оплата стоимости обучения на курсах повышения квалификации:                                                                                                                               -обучение пожарно-техническому минимуму                         20 чел*1500,00=30000,00руб,                                                      -охрана труда 17 чел*800,00руб.= 13600,00руб.                                                                                                                                            -обучение по программе "Специалист по социальной работе"-5000руб*70=350000,00 руб.                                                                                                                       </t>
    </r>
    <r>
      <rPr>
        <b/>
        <i/>
        <sz val="11"/>
        <rFont val="Times New Roman"/>
        <family val="1"/>
        <charset val="204"/>
      </rPr>
      <t xml:space="preserve">Всего: 393600,00рублей </t>
    </r>
    <r>
      <rPr>
        <sz val="11"/>
        <rFont val="Times New Roman"/>
        <family val="1"/>
        <charset val="204"/>
      </rPr>
      <t xml:space="preserve">                                                                                                                    </t>
    </r>
  </si>
  <si>
    <t>Тонометр 5*2200,00=11000,00 рублей</t>
  </si>
  <si>
    <t>Морозильная камера (реабилитация) 1*30101,00=30101,00 рублей</t>
  </si>
  <si>
    <r>
      <t xml:space="preserve">Проведение лабораторных исследований  и испытаний </t>
    </r>
    <r>
      <rPr>
        <i/>
        <sz val="11"/>
        <rFont val="Times New Roman"/>
        <family val="1"/>
        <charset val="204"/>
      </rPr>
      <t>4396,00 рублей (2 повара*1227,00+2 кух.рабочих*1227,00+1завхоз*1227,00+2 мед.сестры*1227,00)итого:8589,00 рублей</t>
    </r>
  </si>
  <si>
    <t>Техническое обслуживание комплекса технических средств охраны на объектах (контракт № 7С-2072 от 19.01.2022)</t>
  </si>
  <si>
    <t>Планшет 5*7490,00=37450,00 рублей</t>
  </si>
  <si>
    <t>Велосипед 5*12000,00=60000,00 рублей</t>
  </si>
  <si>
    <t>расходов по коду аналитического показателя  310 "Приобритение основных средств"</t>
  </si>
  <si>
    <t xml:space="preserve">Проведение лабораторных исследований и испытаний    Приют - (6*1227,00=7362,00 рублей);      Реабилитация - ((4*1227,00=4908,00 рублей);           Всего:                                                   12270,00 рублей </t>
  </si>
  <si>
    <t>Обязательное страхование гражданской ответственности: ГАЗ 32212 4460,12 руб. * 1машина = 5547,81руб (г/н 660)</t>
  </si>
  <si>
    <t>Стационарное отделение пожилых граждан и инвалидов</t>
  </si>
  <si>
    <r>
      <t xml:space="preserve">ГАЗ-32212 гос.№В660НМ:                                      </t>
    </r>
    <r>
      <rPr>
        <b/>
        <i/>
        <sz val="9"/>
        <rFont val="Times New Roman"/>
        <family val="1"/>
      </rPr>
      <t>106,8л/с*30ставка*1коэффициент (12месяцев использование)=2670,00рублей.</t>
    </r>
  </si>
  <si>
    <r>
      <t xml:space="preserve">325673 гос.№Е768НТ:                                      </t>
    </r>
    <r>
      <rPr>
        <b/>
        <i/>
        <sz val="9"/>
        <rFont val="Times New Roman"/>
        <family val="1"/>
      </rPr>
      <t>106,8л/с*30ставка*1коэффициент (12месяцев использование)=1602,00рублей.</t>
    </r>
  </si>
  <si>
    <r>
      <t xml:space="preserve">ГАЗ 3221 гос.№А932ЕВ:                                      </t>
    </r>
    <r>
      <rPr>
        <b/>
        <i/>
        <sz val="9"/>
        <rFont val="Times New Roman"/>
        <family val="1"/>
      </rPr>
      <t>106,9л/с*30ставка*1коэффициент(12месяцев использование)=2673,00рублей.</t>
    </r>
  </si>
  <si>
    <r>
      <t xml:space="preserve">ГАЗ-2705 гос.№О443ТР:                                      </t>
    </r>
    <r>
      <rPr>
        <b/>
        <i/>
        <sz val="9"/>
        <rFont val="Times New Roman"/>
        <family val="1"/>
      </rPr>
      <t>106,8л/с*30ставка*1коэффициент (12месяцев использование)=2670,00рублей.</t>
    </r>
  </si>
  <si>
    <t>Расчет налога по имуществу</t>
  </si>
  <si>
    <t>противопожарные мероприятия</t>
  </si>
  <si>
    <t>255</t>
  </si>
  <si>
    <t>Наименование учреждения</t>
  </si>
  <si>
    <t>план поступления доходов на 2023 год</t>
  </si>
  <si>
    <t>75 % пенсия</t>
  </si>
  <si>
    <t>дол.платные стационарами</t>
  </si>
  <si>
    <t xml:space="preserve">подсобное хозяйство </t>
  </si>
  <si>
    <t>платные ЦСОН</t>
  </si>
  <si>
    <t>целевые</t>
  </si>
  <si>
    <t>арендная плата</t>
  </si>
  <si>
    <t>план поступления доходов на 2025 год</t>
  </si>
  <si>
    <t>план поступления доходов на 2024 год</t>
  </si>
  <si>
    <t>план поступления доходов на 2023-2025 годы</t>
  </si>
  <si>
    <t>ГБУСО "Новоалександровский КЦСОН"</t>
  </si>
  <si>
    <t>расходов по коду аналитического показателя  226 "Прочие работы и услуги"</t>
  </si>
  <si>
    <t>расходов по коду аналитического показателя  226  "Прочие работы и услуги"</t>
  </si>
  <si>
    <t>Ср.годовая остаточная  стоимость имущества 4 602 776,00 рублей</t>
  </si>
  <si>
    <t>266 "Социальные пособия и компенсации персоналу в денежной форме"(оплата больничных листов за счет работадателя)1*3дн*181,00*12=6500,00рублей</t>
  </si>
  <si>
    <t>разработка ПСД системы пожарной сигнализации, системы оповещения и управления эвакуацией людей при пожаре в том числе:административно-хоз.корпус 62700,00 рублей; стационарное отделение соц.обслуживания граждан пожилого возраста и инвалидов-69933,33рублей; отделение реабилитации несовершеннолетних с ограниченными возможностями   жизнедеятельности-105833,33 рублей</t>
  </si>
  <si>
    <t>реализация мероприятия по формированию условий для развития системы коплексной реабилитации и абилитации инвалидов в том числе детей-инвалидов</t>
  </si>
  <si>
    <t>Утверждено 
на 2023год</t>
  </si>
  <si>
    <t>Утверждено
на 2024год</t>
  </si>
  <si>
    <t>Утверждено
на 2025год</t>
  </si>
  <si>
    <t>Утверждено
на 2023год</t>
  </si>
  <si>
    <t>Утверждено 
на 2024год</t>
  </si>
  <si>
    <t>Утверждено 
на 2025год</t>
  </si>
  <si>
    <t xml:space="preserve">Утверждено на 2023 год
</t>
  </si>
  <si>
    <t xml:space="preserve">Утверждено на 2024 год
</t>
  </si>
  <si>
    <t xml:space="preserve">Утверждено на 2025 год
</t>
  </si>
  <si>
    <t>Утверждено на 2023 год</t>
  </si>
  <si>
    <t>Утверждено  на 2024 год</t>
  </si>
  <si>
    <t>Утверждено  на 2025 год</t>
  </si>
  <si>
    <t>Утверждено
 на 2023 год</t>
  </si>
  <si>
    <t>Утверждено
 на 2024 год</t>
  </si>
  <si>
    <t>Утверждено
 на 2025 год</t>
  </si>
  <si>
    <t>Утверждено на 2023год</t>
  </si>
  <si>
    <t>Утверждено на 2024 год</t>
  </si>
  <si>
    <t>Утверждено на 2025 год</t>
  </si>
  <si>
    <t>Утверждено  на 2023 год</t>
  </si>
  <si>
    <t>Утверждено
на 2023 год</t>
  </si>
  <si>
    <t>Утверждено
на 2024 год</t>
  </si>
  <si>
    <t>Утверждено
на 2025 год</t>
  </si>
  <si>
    <t>Оплата по служебным командировкам: Новоалександровск - Ставрополь:                             2 поездки*350,00руб=700,00руб;                 Ставрополь-Новоалександровск:                               2 поездки*350,00руб=700,00руб.; оплата с внебюджета 92,00 рублей</t>
  </si>
  <si>
    <t>Проведение лабораторных исследований в рамках производственного контроля    Приют - 17560,00рублей;      Реабилитация - 17560,00рубля;                                              Всего:       35120,00рублей (договор № 308,309 от 15.02.2022) 311,46 рублей с внебюджетных средств</t>
  </si>
  <si>
    <r>
      <rPr>
        <b/>
        <i/>
        <sz val="11"/>
        <rFont val="Times New Roman"/>
        <family val="1"/>
        <charset val="204"/>
      </rPr>
      <t xml:space="preserve">Услуги по обучению: </t>
    </r>
    <r>
      <rPr>
        <sz val="11"/>
        <rFont val="Times New Roman"/>
        <family val="1"/>
        <charset val="204"/>
      </rPr>
      <t xml:space="preserve">проведение гигиенического обучения и аттестации работников очно-заочная форма обучения, лабораторные исследования и испытания к медосмотру.                                                    </t>
    </r>
    <r>
      <rPr>
        <b/>
        <i/>
        <sz val="11"/>
        <rFont val="Times New Roman"/>
        <family val="1"/>
        <charset val="204"/>
      </rPr>
      <t xml:space="preserve">228чел.*420,00руб.=95760,00 рублей (760,00 рублей с внебюджетных средств)                             </t>
    </r>
  </si>
  <si>
    <t>разработка проектоно-сметной документации системы пожарной сигнализации, системы оповещения и управления эвакуацией людей при пожаре</t>
  </si>
  <si>
    <t>Реализация мероприятий по формированию условий для развития системы комплексной реабилитации и абилитации инвалидов, в том числе детей-инвалидов</t>
  </si>
  <si>
    <r>
      <t xml:space="preserve">Выплата мер социальной поддержки отдельным категориям граждан, работающим и проживающим в сельской местности в виде ежемесячной денежной выплаты:                                                </t>
    </r>
    <r>
      <rPr>
        <i/>
        <sz val="12"/>
        <rFont val="Times New Roman"/>
        <family val="1"/>
        <charset val="204"/>
      </rPr>
      <t xml:space="preserve"> </t>
    </r>
    <r>
      <rPr>
        <b/>
        <i/>
        <sz val="12"/>
        <rFont val="Times New Roman"/>
        <family val="1"/>
        <charset val="204"/>
      </rPr>
      <t xml:space="preserve">2023 год </t>
    </r>
    <r>
      <rPr>
        <i/>
        <sz val="12"/>
        <rFont val="Times New Roman"/>
        <family val="1"/>
        <charset val="204"/>
      </rPr>
      <t xml:space="preserve">                                          1)соц.работники 75чел.х 1331,39 руб х 12 мес.= </t>
    </r>
    <r>
      <rPr>
        <b/>
        <i/>
        <sz val="12"/>
        <rFont val="Times New Roman"/>
        <family val="1"/>
        <charset val="204"/>
      </rPr>
      <t>1198251,00</t>
    </r>
    <r>
      <rPr>
        <i/>
        <sz val="12"/>
        <rFont val="Times New Roman"/>
        <family val="1"/>
        <charset val="204"/>
      </rPr>
      <t xml:space="preserve">                             2)мед.работники 5чел х 859,85 руб. х 12мес.=</t>
    </r>
    <r>
      <rPr>
        <b/>
        <i/>
        <sz val="12"/>
        <rFont val="Times New Roman"/>
        <family val="1"/>
        <charset val="204"/>
      </rPr>
      <t>51591,00</t>
    </r>
    <r>
      <rPr>
        <i/>
        <sz val="12"/>
        <rFont val="Times New Roman"/>
        <family val="1"/>
        <charset val="204"/>
      </rPr>
      <t xml:space="preserve">                                    3)пед.работники 10чел. х 859,85 руб. х 12мес.= 103182,00                                 4)спец.по соцработе 1чел х 859,85 руб. х 12мес. = 10318,20                                                                        5)иждевенцы 27чел. х 859,85 руб. х 12 мес.=</t>
    </r>
    <r>
      <rPr>
        <b/>
        <i/>
        <sz val="12"/>
        <rFont val="Times New Roman"/>
        <family val="1"/>
        <charset val="204"/>
      </rPr>
      <t>278591,40</t>
    </r>
    <r>
      <rPr>
        <i/>
        <sz val="12"/>
        <rFont val="Times New Roman"/>
        <family val="1"/>
        <charset val="204"/>
      </rPr>
      <t xml:space="preserve">(8мед.;16пед.; 3спец.по соцработе)                                            </t>
    </r>
    <r>
      <rPr>
        <b/>
        <i/>
        <sz val="12"/>
        <rFont val="Times New Roman"/>
        <family val="1"/>
        <charset val="204"/>
      </rPr>
      <t xml:space="preserve">2024 год </t>
    </r>
    <r>
      <rPr>
        <i/>
        <sz val="12"/>
        <rFont val="Times New Roman"/>
        <family val="1"/>
        <charset val="204"/>
      </rPr>
      <t xml:space="preserve">                                          1)соц.работники 75чел.х 1312,46 руб х 12 мес.= 1181214,00                                 2)мед.работники 5чел х 847,62  руб. х 12мес.= 50857,20                                  3)пед.работники 10чел. х 847,62руб. х 12мес.= 101714,40                                   4)спец.по соцработе 1чел х847,62 руб. х 12мес. = 10171,44                                                                    5)иждевенцы 27чел. х 847,62  руб. х 12 мес.= 274628,88 (8мед.;16пед.; 3спец.по соцработе)                                              </t>
    </r>
    <r>
      <rPr>
        <b/>
        <i/>
        <sz val="12"/>
        <rFont val="Times New Roman"/>
        <family val="1"/>
        <charset val="204"/>
      </rPr>
      <t xml:space="preserve">2025 год </t>
    </r>
    <r>
      <rPr>
        <i/>
        <sz val="12"/>
        <rFont val="Times New Roman"/>
        <family val="1"/>
        <charset val="204"/>
      </rPr>
      <t xml:space="preserve">                                          1)соц.работники 75чел.х 1364,96 руб х 12 мес.= 1228464,00                                 2)мед.работники 5чел х 881,52  руб. х 12мес.= 52891,20                                      3)пед.работники 10чел. х 881,52руб. х 12мес.= 105782,40                                   4)спец.по соцработе 1чел х 881,52 руб. х 12мес. = 10578,24                                                                    5)иждевенцы 27чел. х 881,52  руб. х 12 мес.= 285612,48 (8мед.;16пед.; 3спец.по соцработе)                                                           </t>
    </r>
  </si>
</sst>
</file>

<file path=xl/styles.xml><?xml version="1.0" encoding="utf-8"?>
<styleSheet xmlns="http://schemas.openxmlformats.org/spreadsheetml/2006/main">
  <numFmts count="9">
    <numFmt numFmtId="41" formatCode="_-* #,##0_р_._-;\-* #,##0_р_._-;_-* &quot;-&quot;_р_._-;_-@_-"/>
    <numFmt numFmtId="164" formatCode="\ #,##0&quot;    &quot;;\-#,##0&quot;    &quot;;&quot; -    &quot;;@\ "/>
    <numFmt numFmtId="165" formatCode="\ #,##0.0&quot;    &quot;;\-#,##0.0&quot;    &quot;;&quot; -    &quot;;@\ "/>
    <numFmt numFmtId="166" formatCode="#,##0.00\ ;\-#,##0.00\ "/>
    <numFmt numFmtId="167" formatCode="_(&quot;р.&quot;* #,##0.00_);_(&quot;р.&quot;* \(#,##0.00\);_(&quot;р.&quot;* &quot;-&quot;??_);_(@_)"/>
    <numFmt numFmtId="168" formatCode="0.0"/>
    <numFmt numFmtId="169" formatCode="#,##0.0"/>
    <numFmt numFmtId="170" formatCode="#"/>
    <numFmt numFmtId="171" formatCode="_-* #,##0_р_._-;\-* #,##0_р_._-;_-* \-_р_._-;_-@_-"/>
  </numFmts>
  <fonts count="64">
    <font>
      <sz val="10"/>
      <name val="Arial Cyr"/>
      <family val="2"/>
      <charset val="204"/>
    </font>
    <font>
      <sz val="11"/>
      <color theme="1"/>
      <name val="Calibri"/>
      <family val="2"/>
      <charset val="204"/>
      <scheme val="minor"/>
    </font>
    <font>
      <sz val="10"/>
      <name val="Times New Roman"/>
      <family val="1"/>
      <charset val="204"/>
    </font>
    <font>
      <b/>
      <sz val="12"/>
      <name val="Times New Roman"/>
      <family val="1"/>
      <charset val="204"/>
    </font>
    <font>
      <sz val="9"/>
      <name val="Times New Roman"/>
      <family val="1"/>
      <charset val="204"/>
    </font>
    <font>
      <b/>
      <sz val="10"/>
      <name val="Arial Cyr"/>
      <family val="2"/>
      <charset val="204"/>
    </font>
    <font>
      <sz val="12"/>
      <name val="Times New Roman"/>
      <family val="1"/>
      <charset val="204"/>
    </font>
    <font>
      <sz val="11"/>
      <name val="Times New Roman"/>
      <family val="1"/>
      <charset val="204"/>
    </font>
    <font>
      <b/>
      <sz val="11"/>
      <name val="Times New Roman"/>
      <family val="1"/>
      <charset val="204"/>
    </font>
    <font>
      <sz val="12"/>
      <name val="Arial Cyr"/>
      <family val="2"/>
      <charset val="204"/>
    </font>
    <font>
      <i/>
      <sz val="12"/>
      <name val="Times New Roman"/>
      <family val="1"/>
      <charset val="204"/>
    </font>
    <font>
      <i/>
      <sz val="10"/>
      <name val="Arial Cyr"/>
      <family val="2"/>
      <charset val="204"/>
    </font>
    <font>
      <b/>
      <sz val="10"/>
      <name val="Times New Roman"/>
      <family val="1"/>
      <charset val="204"/>
    </font>
    <font>
      <b/>
      <sz val="8"/>
      <name val="Times New Roman"/>
      <family val="1"/>
      <charset val="204"/>
    </font>
    <font>
      <sz val="10"/>
      <color indexed="9"/>
      <name val="Times New Roman"/>
      <family val="1"/>
      <charset val="204"/>
    </font>
    <font>
      <sz val="8"/>
      <name val="Arial Cyr"/>
      <family val="2"/>
      <charset val="204"/>
    </font>
    <font>
      <sz val="10"/>
      <name val="Arial Cyr"/>
      <family val="2"/>
      <charset val="204"/>
    </font>
    <font>
      <sz val="10"/>
      <name val="Arial Cyr"/>
      <charset val="204"/>
    </font>
    <font>
      <sz val="8"/>
      <name val="Times New Roman"/>
      <family val="1"/>
      <charset val="204"/>
    </font>
    <font>
      <sz val="7"/>
      <name val="Times New Roman"/>
      <family val="1"/>
      <charset val="204"/>
    </font>
    <font>
      <sz val="6"/>
      <name val="Times New Roman"/>
      <family val="1"/>
      <charset val="204"/>
    </font>
    <font>
      <vertAlign val="superscript"/>
      <sz val="8"/>
      <name val="Times New Roman"/>
      <family val="1"/>
      <charset val="204"/>
    </font>
    <font>
      <sz val="8"/>
      <color indexed="10"/>
      <name val="Times New Roman"/>
      <family val="1"/>
      <charset val="204"/>
    </font>
    <font>
      <sz val="7"/>
      <color indexed="9"/>
      <name val="Times New Roman"/>
      <family val="1"/>
      <charset val="204"/>
    </font>
    <font>
      <b/>
      <vertAlign val="superscript"/>
      <sz val="8"/>
      <name val="Times New Roman"/>
      <family val="1"/>
      <charset val="204"/>
    </font>
    <font>
      <vertAlign val="superscript"/>
      <sz val="7"/>
      <name val="Times New Roman"/>
      <family val="1"/>
      <charset val="204"/>
    </font>
    <font>
      <sz val="10"/>
      <color indexed="10"/>
      <name val="Times New Roman"/>
      <family val="1"/>
      <charset val="204"/>
    </font>
    <font>
      <vertAlign val="superscript"/>
      <sz val="10"/>
      <name val="Times New Roman"/>
      <family val="1"/>
      <charset val="204"/>
    </font>
    <font>
      <b/>
      <sz val="14"/>
      <name val="Times New Roman"/>
      <family val="1"/>
      <charset val="204"/>
    </font>
    <font>
      <sz val="11"/>
      <color indexed="8"/>
      <name val="Calibri"/>
      <family val="2"/>
      <charset val="204"/>
    </font>
    <font>
      <sz val="14"/>
      <name val="Times New Roman"/>
      <family val="1"/>
      <charset val="204"/>
    </font>
    <font>
      <sz val="10"/>
      <name val="Arial"/>
      <family val="2"/>
      <charset val="204"/>
    </font>
    <font>
      <sz val="11"/>
      <color indexed="8"/>
      <name val="Times New Roman"/>
      <family val="2"/>
      <charset val="204"/>
    </font>
    <font>
      <sz val="11"/>
      <color theme="1"/>
      <name val="Calibri"/>
      <family val="2"/>
      <charset val="204"/>
      <scheme val="minor"/>
    </font>
    <font>
      <b/>
      <i/>
      <sz val="9"/>
      <name val="Times New Roman"/>
      <family val="1"/>
      <charset val="204"/>
    </font>
    <font>
      <b/>
      <i/>
      <sz val="11"/>
      <name val="Times New Roman"/>
      <family val="1"/>
      <charset val="204"/>
    </font>
    <font>
      <sz val="10"/>
      <name val="Times New Roman"/>
      <family val="1"/>
    </font>
    <font>
      <b/>
      <u/>
      <sz val="12"/>
      <name val="Times New Roman"/>
      <family val="1"/>
      <charset val="204"/>
    </font>
    <font>
      <b/>
      <sz val="10"/>
      <name val="Times New Roman"/>
      <family val="1"/>
    </font>
    <font>
      <b/>
      <sz val="10"/>
      <name val="Arial Cyr"/>
      <charset val="204"/>
    </font>
    <font>
      <b/>
      <sz val="9"/>
      <name val="Times New Roman"/>
      <family val="1"/>
    </font>
    <font>
      <i/>
      <sz val="9"/>
      <name val="Times New Roman"/>
      <family val="1"/>
    </font>
    <font>
      <i/>
      <sz val="9"/>
      <name val="Times New Roman"/>
      <family val="1"/>
      <charset val="204"/>
    </font>
    <font>
      <b/>
      <sz val="9"/>
      <name val="Times New Roman"/>
      <family val="1"/>
      <charset val="204"/>
    </font>
    <font>
      <b/>
      <sz val="11"/>
      <name val="Times New Roman"/>
      <family val="1"/>
    </font>
    <font>
      <b/>
      <sz val="12"/>
      <name val="Times New Roman"/>
      <family val="1"/>
    </font>
    <font>
      <b/>
      <sz val="8"/>
      <name val="Times New Roman"/>
      <family val="1"/>
    </font>
    <font>
      <sz val="11"/>
      <name val="Times New Roman"/>
      <family val="1"/>
    </font>
    <font>
      <sz val="12"/>
      <name val="Times New Roman"/>
      <family val="1"/>
    </font>
    <font>
      <sz val="9"/>
      <name val="Arial Cyr"/>
      <charset val="204"/>
    </font>
    <font>
      <sz val="9"/>
      <name val="Times New Roman"/>
      <family val="1"/>
    </font>
    <font>
      <u/>
      <sz val="9"/>
      <name val="Times New Roman"/>
      <family val="1"/>
      <charset val="204"/>
    </font>
    <font>
      <b/>
      <i/>
      <sz val="10"/>
      <name val="Times New Roman"/>
      <family val="1"/>
      <charset val="204"/>
    </font>
    <font>
      <b/>
      <i/>
      <sz val="9"/>
      <name val="Times New Roman"/>
      <family val="1"/>
    </font>
    <font>
      <sz val="14"/>
      <name val="Times New Roman"/>
      <family val="1"/>
    </font>
    <font>
      <b/>
      <i/>
      <sz val="12"/>
      <name val="Times New Roman"/>
      <family val="1"/>
      <charset val="204"/>
    </font>
    <font>
      <b/>
      <sz val="13"/>
      <name val="Times New Roman"/>
      <family val="1"/>
      <charset val="204"/>
    </font>
    <font>
      <b/>
      <sz val="16"/>
      <name val="Times New Roman"/>
      <family val="1"/>
      <charset val="204"/>
    </font>
    <font>
      <i/>
      <sz val="11"/>
      <name val="Times New Roman"/>
      <family val="1"/>
      <charset val="204"/>
    </font>
    <font>
      <u/>
      <sz val="12"/>
      <name val="Times New Roman"/>
      <family val="1"/>
    </font>
    <font>
      <sz val="12"/>
      <color indexed="9"/>
      <name val="Times New Roman"/>
      <family val="1"/>
    </font>
    <font>
      <u/>
      <sz val="12"/>
      <color indexed="9"/>
      <name val="Times New Roman"/>
      <family val="1"/>
    </font>
    <font>
      <sz val="10"/>
      <color rgb="FFFF0000"/>
      <name val="Arial Cyr"/>
      <family val="2"/>
      <charset val="204"/>
    </font>
    <font>
      <sz val="11"/>
      <name val="Arial Cyr"/>
      <family val="2"/>
      <charset val="204"/>
    </font>
  </fonts>
  <fills count="14">
    <fill>
      <patternFill patternType="none"/>
    </fill>
    <fill>
      <patternFill patternType="gray125"/>
    </fill>
    <fill>
      <patternFill patternType="solid">
        <fgColor indexed="42"/>
        <bgColor indexed="27"/>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0"/>
        <bgColor indexed="27"/>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9"/>
        <bgColor indexed="26"/>
      </patternFill>
    </fill>
    <fill>
      <patternFill patternType="solid">
        <fgColor theme="9" tint="0.79998168889431442"/>
        <bgColor indexed="64"/>
      </patternFill>
    </fill>
    <fill>
      <patternFill patternType="solid">
        <fgColor rgb="FFFDF777"/>
        <bgColor indexed="64"/>
      </patternFill>
    </fill>
  </fills>
  <borders count="9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64"/>
      </top>
      <bottom style="thin">
        <color indexed="8"/>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8"/>
      </top>
      <bottom style="thin">
        <color indexed="8"/>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medium">
        <color indexed="64"/>
      </left>
      <right/>
      <top style="thin">
        <color indexed="64"/>
      </top>
      <bottom style="thin">
        <color indexed="64"/>
      </bottom>
      <diagonal/>
    </border>
    <border>
      <left/>
      <right style="thin">
        <color indexed="8"/>
      </right>
      <top style="thin">
        <color indexed="64"/>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s>
  <cellStyleXfs count="103">
    <xf numFmtId="0" fontId="0" fillId="0" borderId="0"/>
    <xf numFmtId="0" fontId="16" fillId="0" borderId="0"/>
    <xf numFmtId="167" fontId="16" fillId="0" borderId="0" applyFont="0" applyFill="0" applyBorder="0" applyAlignment="0" applyProtection="0"/>
    <xf numFmtId="0" fontId="17" fillId="0" borderId="0"/>
    <xf numFmtId="0" fontId="31" fillId="0" borderId="0"/>
    <xf numFmtId="0" fontId="16" fillId="0" borderId="0"/>
    <xf numFmtId="0" fontId="17" fillId="0" borderId="0"/>
    <xf numFmtId="0" fontId="33" fillId="0" borderId="0"/>
    <xf numFmtId="0" fontId="33" fillId="0" borderId="0"/>
    <xf numFmtId="0" fontId="29" fillId="0" borderId="0"/>
    <xf numFmtId="0" fontId="33" fillId="0" borderId="0"/>
    <xf numFmtId="0" fontId="29" fillId="0" borderId="0"/>
    <xf numFmtId="0" fontId="31" fillId="0" borderId="0"/>
    <xf numFmtId="0" fontId="31" fillId="0" borderId="0"/>
    <xf numFmtId="0" fontId="29" fillId="0" borderId="0"/>
    <xf numFmtId="0" fontId="32" fillId="0" borderId="0"/>
    <xf numFmtId="0" fontId="29" fillId="0" borderId="0"/>
    <xf numFmtId="0" fontId="31" fillId="0" borderId="0"/>
    <xf numFmtId="0" fontId="16" fillId="0" borderId="0"/>
    <xf numFmtId="0" fontId="16" fillId="0" borderId="0"/>
    <xf numFmtId="0" fontId="33" fillId="0" borderId="0"/>
    <xf numFmtId="0" fontId="33" fillId="0" borderId="0"/>
    <xf numFmtId="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16">
    <xf numFmtId="0" fontId="0" fillId="0" borderId="0" xfId="0"/>
    <xf numFmtId="0" fontId="2" fillId="0" borderId="0" xfId="0" applyFont="1"/>
    <xf numFmtId="0" fontId="5" fillId="0" borderId="0" xfId="0" applyFont="1"/>
    <xf numFmtId="0" fontId="6" fillId="0" borderId="0" xfId="0" applyFont="1"/>
    <xf numFmtId="0" fontId="6" fillId="2" borderId="1" xfId="0" applyFont="1" applyFill="1" applyBorder="1" applyAlignment="1">
      <alignment horizontal="center" vertical="center" wrapText="1"/>
    </xf>
    <xf numFmtId="4" fontId="6" fillId="2" borderId="2" xfId="0" applyNumberFormat="1" applyFont="1" applyFill="1" applyBorder="1" applyAlignment="1">
      <alignment vertical="center"/>
    </xf>
    <xf numFmtId="4" fontId="6" fillId="2" borderId="1" xfId="0" applyNumberFormat="1" applyFont="1" applyFill="1" applyBorder="1" applyAlignment="1">
      <alignment vertical="center"/>
    </xf>
    <xf numFmtId="164" fontId="7" fillId="0" borderId="0" xfId="0" applyNumberFormat="1" applyFont="1" applyFill="1" applyBorder="1" applyAlignment="1">
      <alignment vertical="center"/>
    </xf>
    <xf numFmtId="165" fontId="7" fillId="0" borderId="0" xfId="0" applyNumberFormat="1" applyFont="1" applyFill="1" applyBorder="1" applyAlignment="1">
      <alignment vertical="center"/>
    </xf>
    <xf numFmtId="0" fontId="6" fillId="0" borderId="0" xfId="0" applyFont="1" applyBorder="1"/>
    <xf numFmtId="0" fontId="0" fillId="0" borderId="0" xfId="0" applyFill="1"/>
    <xf numFmtId="0" fontId="2" fillId="0" borderId="3" xfId="0" applyFont="1" applyBorder="1"/>
    <xf numFmtId="0" fontId="2" fillId="0" borderId="0" xfId="0" applyFont="1" applyBorder="1"/>
    <xf numFmtId="0" fontId="9" fillId="0" borderId="0" xfId="0" applyFont="1" applyBorder="1"/>
    <xf numFmtId="0" fontId="9" fillId="0" borderId="0" xfId="0" applyFont="1"/>
    <xf numFmtId="0" fontId="3" fillId="0" borderId="0" xfId="0" applyFont="1" applyBorder="1" applyAlignment="1">
      <alignment wrapText="1"/>
    </xf>
    <xf numFmtId="0" fontId="6" fillId="0" borderId="1" xfId="0" applyFont="1" applyBorder="1" applyAlignment="1">
      <alignment horizontal="center" vertical="center"/>
    </xf>
    <xf numFmtId="4" fontId="3" fillId="2" borderId="1" xfId="0" applyNumberFormat="1" applyFont="1" applyFill="1" applyBorder="1" applyAlignment="1">
      <alignment vertical="center"/>
    </xf>
    <xf numFmtId="4" fontId="3" fillId="2" borderId="2" xfId="0" applyNumberFormat="1" applyFont="1" applyFill="1" applyBorder="1" applyAlignment="1">
      <alignment vertical="center"/>
    </xf>
    <xf numFmtId="0" fontId="10" fillId="0" borderId="1" xfId="0" applyFont="1" applyBorder="1" applyAlignment="1">
      <alignment vertical="center" wrapText="1"/>
    </xf>
    <xf numFmtId="0" fontId="11" fillId="0" borderId="0" xfId="0" applyFont="1"/>
    <xf numFmtId="0" fontId="6" fillId="0" borderId="1" xfId="0" applyFont="1" applyBorder="1" applyAlignment="1">
      <alignment vertical="center" wrapText="1"/>
    </xf>
    <xf numFmtId="4" fontId="6" fillId="0" borderId="1" xfId="0" applyNumberFormat="1" applyFont="1" applyBorder="1" applyAlignment="1">
      <alignment horizontal="right"/>
    </xf>
    <xf numFmtId="0" fontId="0" fillId="0" borderId="0" xfId="0" applyFont="1"/>
    <xf numFmtId="0" fontId="3" fillId="2" borderId="2" xfId="0" applyFont="1" applyFill="1" applyBorder="1" applyAlignment="1">
      <alignment horizontal="left" vertical="center"/>
    </xf>
    <xf numFmtId="0" fontId="2" fillId="0" borderId="0" xfId="0" applyFont="1" applyBorder="1" applyAlignment="1">
      <alignment vertical="top"/>
    </xf>
    <xf numFmtId="0" fontId="6" fillId="2" borderId="1" xfId="0" applyFont="1" applyFill="1" applyBorder="1" applyAlignment="1">
      <alignment horizontal="center"/>
    </xf>
    <xf numFmtId="0" fontId="6" fillId="0" borderId="3" xfId="0" applyFont="1" applyBorder="1"/>
    <xf numFmtId="4" fontId="6" fillId="0" borderId="2" xfId="0" applyNumberFormat="1" applyFont="1" applyBorder="1" applyAlignment="1">
      <alignment horizontal="right"/>
    </xf>
    <xf numFmtId="0" fontId="18" fillId="0" borderId="0" xfId="3" applyNumberFormat="1" applyFont="1" applyBorder="1" applyAlignment="1">
      <alignment horizontal="left"/>
    </xf>
    <xf numFmtId="0" fontId="19" fillId="0" borderId="0" xfId="3" applyNumberFormat="1" applyFont="1" applyBorder="1" applyAlignment="1">
      <alignment horizontal="left"/>
    </xf>
    <xf numFmtId="0" fontId="20" fillId="0" borderId="0" xfId="3" applyNumberFormat="1" applyFont="1" applyBorder="1" applyAlignment="1">
      <alignment horizontal="left"/>
    </xf>
    <xf numFmtId="0" fontId="13" fillId="0" borderId="0" xfId="3" applyNumberFormat="1" applyFont="1" applyBorder="1" applyAlignment="1">
      <alignment horizontal="left"/>
    </xf>
    <xf numFmtId="0" fontId="23" fillId="0" borderId="0" xfId="3" applyNumberFormat="1" applyFont="1" applyBorder="1" applyAlignment="1">
      <alignment horizontal="left"/>
    </xf>
    <xf numFmtId="0" fontId="20" fillId="0" borderId="0" xfId="3" applyNumberFormat="1" applyFont="1" applyBorder="1" applyAlignment="1">
      <alignment horizontal="center" vertical="top"/>
    </xf>
    <xf numFmtId="0" fontId="18" fillId="0" borderId="5" xfId="3" applyNumberFormat="1" applyFont="1" applyBorder="1" applyAlignment="1">
      <alignment horizontal="left"/>
    </xf>
    <xf numFmtId="0" fontId="18" fillId="0" borderId="6" xfId="3" applyNumberFormat="1" applyFont="1" applyBorder="1" applyAlignment="1">
      <alignment horizontal="left"/>
    </xf>
    <xf numFmtId="0" fontId="18" fillId="0" borderId="7" xfId="3" applyNumberFormat="1" applyFont="1" applyBorder="1" applyAlignment="1">
      <alignment horizontal="left"/>
    </xf>
    <xf numFmtId="0" fontId="18" fillId="0" borderId="8" xfId="3" applyNumberFormat="1" applyFont="1" applyBorder="1" applyAlignment="1">
      <alignment horizontal="left"/>
    </xf>
    <xf numFmtId="0" fontId="20" fillId="0" borderId="7" xfId="3" applyNumberFormat="1" applyFont="1" applyBorder="1" applyAlignment="1">
      <alignment horizontal="center" vertical="top"/>
    </xf>
    <xf numFmtId="0" fontId="20" fillId="0" borderId="8" xfId="3" applyNumberFormat="1" applyFont="1" applyBorder="1" applyAlignment="1">
      <alignment horizontal="center" vertical="top"/>
    </xf>
    <xf numFmtId="0" fontId="18" fillId="0" borderId="9" xfId="3" applyNumberFormat="1" applyFont="1" applyBorder="1" applyAlignment="1">
      <alignment horizontal="left"/>
    </xf>
    <xf numFmtId="0" fontId="18" fillId="0" borderId="10" xfId="3" applyNumberFormat="1" applyFont="1" applyBorder="1" applyAlignment="1">
      <alignment horizontal="left"/>
    </xf>
    <xf numFmtId="0" fontId="18" fillId="0" borderId="11" xfId="3" applyNumberFormat="1" applyFont="1" applyBorder="1" applyAlignment="1">
      <alignment horizontal="left"/>
    </xf>
    <xf numFmtId="0" fontId="18" fillId="0" borderId="12" xfId="3" applyNumberFormat="1" applyFont="1" applyBorder="1" applyAlignment="1">
      <alignment horizontal="left"/>
    </xf>
    <xf numFmtId="0" fontId="3" fillId="2" borderId="1" xfId="0" applyFont="1" applyFill="1" applyBorder="1" applyAlignment="1">
      <alignment horizontal="center" vertical="center"/>
    </xf>
    <xf numFmtId="4" fontId="7" fillId="0" borderId="1" xfId="0" applyNumberFormat="1" applyFont="1" applyBorder="1" applyAlignment="1">
      <alignment horizontal="right" vertical="top"/>
    </xf>
    <xf numFmtId="4" fontId="6" fillId="2" borderId="2" xfId="0" applyNumberFormat="1" applyFont="1" applyFill="1" applyBorder="1" applyAlignment="1">
      <alignment horizontal="right" vertical="top"/>
    </xf>
    <xf numFmtId="0" fontId="9" fillId="0" borderId="0" xfId="0" applyFont="1" applyFill="1"/>
    <xf numFmtId="4" fontId="6" fillId="0" borderId="1" xfId="0" applyNumberFormat="1" applyFont="1" applyBorder="1" applyAlignment="1">
      <alignment horizontal="right" vertical="top"/>
    </xf>
    <xf numFmtId="166" fontId="6" fillId="0" borderId="1" xfId="0" applyNumberFormat="1" applyFont="1" applyBorder="1" applyAlignment="1">
      <alignment horizontal="right"/>
    </xf>
    <xf numFmtId="4" fontId="6" fillId="2" borderId="2" xfId="0" applyNumberFormat="1" applyFont="1" applyFill="1" applyBorder="1" applyAlignment="1">
      <alignment horizontal="center" vertical="center"/>
    </xf>
    <xf numFmtId="4" fontId="6" fillId="2" borderId="13" xfId="0" applyNumberFormat="1" applyFont="1" applyFill="1" applyBorder="1" applyAlignment="1">
      <alignment vertical="center"/>
    </xf>
    <xf numFmtId="0" fontId="6" fillId="0" borderId="0" xfId="0" applyFont="1" applyBorder="1" applyAlignment="1"/>
    <xf numFmtId="0" fontId="6" fillId="0" borderId="0" xfId="0" applyFont="1" applyBorder="1" applyAlignment="1">
      <alignment vertical="top"/>
    </xf>
    <xf numFmtId="3" fontId="6" fillId="0" borderId="1" xfId="0" applyNumberFormat="1" applyFont="1" applyBorder="1" applyAlignment="1">
      <alignment horizontal="right"/>
    </xf>
    <xf numFmtId="4" fontId="6" fillId="0" borderId="14" xfId="0" applyNumberFormat="1" applyFont="1" applyBorder="1" applyAlignment="1">
      <alignment horizontal="right"/>
    </xf>
    <xf numFmtId="0" fontId="6" fillId="2" borderId="13" xfId="0" applyFont="1" applyFill="1" applyBorder="1" applyAlignment="1">
      <alignment vertical="center" wrapText="1"/>
    </xf>
    <xf numFmtId="0" fontId="6" fillId="7" borderId="13" xfId="0" applyFont="1" applyFill="1" applyBorder="1" applyAlignment="1">
      <alignment vertical="top" wrapText="1"/>
    </xf>
    <xf numFmtId="4" fontId="6" fillId="0" borderId="14" xfId="0" applyNumberFormat="1" applyFont="1" applyBorder="1" applyAlignment="1">
      <alignment horizontal="right" vertical="top"/>
    </xf>
    <xf numFmtId="0" fontId="2" fillId="8" borderId="13" xfId="3" applyNumberFormat="1" applyFont="1" applyFill="1" applyBorder="1" applyAlignment="1">
      <alignment horizontal="center"/>
    </xf>
    <xf numFmtId="4" fontId="6" fillId="2" borderId="15" xfId="0" applyNumberFormat="1" applyFont="1" applyFill="1" applyBorder="1" applyAlignment="1">
      <alignment vertical="center"/>
    </xf>
    <xf numFmtId="4" fontId="3" fillId="2" borderId="15" xfId="0" applyNumberFormat="1" applyFont="1" applyFill="1" applyBorder="1" applyAlignment="1">
      <alignmen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4" fontId="3" fillId="2" borderId="13" xfId="0" applyNumberFormat="1" applyFont="1" applyFill="1" applyBorder="1" applyAlignment="1">
      <alignment vertical="center"/>
    </xf>
    <xf numFmtId="0" fontId="3" fillId="2" borderId="17" xfId="0" applyFont="1" applyFill="1" applyBorder="1" applyAlignment="1">
      <alignment horizontal="left" vertical="center"/>
    </xf>
    <xf numFmtId="4" fontId="6" fillId="0" borderId="18" xfId="0" applyNumberFormat="1" applyFont="1" applyBorder="1" applyAlignment="1">
      <alignment horizontal="right"/>
    </xf>
    <xf numFmtId="4" fontId="6" fillId="0" borderId="19" xfId="0" applyNumberFormat="1" applyFont="1" applyBorder="1" applyAlignment="1">
      <alignment horizontal="right"/>
    </xf>
    <xf numFmtId="0" fontId="0" fillId="0" borderId="13" xfId="0" applyBorder="1"/>
    <xf numFmtId="4" fontId="2" fillId="8" borderId="13" xfId="3" applyNumberFormat="1" applyFont="1" applyFill="1" applyBorder="1" applyAlignment="1">
      <alignment horizontal="right" vertical="top"/>
    </xf>
    <xf numFmtId="0" fontId="6" fillId="2" borderId="18" xfId="0" applyFont="1" applyFill="1" applyBorder="1" applyAlignment="1">
      <alignment vertical="center" wrapText="1"/>
    </xf>
    <xf numFmtId="4" fontId="6" fillId="2" borderId="22" xfId="0" applyNumberFormat="1" applyFont="1" applyFill="1" applyBorder="1" applyAlignment="1">
      <alignment vertical="center"/>
    </xf>
    <xf numFmtId="0" fontId="0" fillId="0" borderId="0" xfId="0" applyBorder="1"/>
    <xf numFmtId="4" fontId="6" fillId="0" borderId="38" xfId="0" applyNumberFormat="1" applyFont="1" applyBorder="1" applyAlignment="1">
      <alignment horizontal="right"/>
    </xf>
    <xf numFmtId="4" fontId="3" fillId="2" borderId="33" xfId="0" applyNumberFormat="1" applyFont="1" applyFill="1" applyBorder="1" applyAlignment="1">
      <alignment vertical="center"/>
    </xf>
    <xf numFmtId="4" fontId="3" fillId="2" borderId="39" xfId="0" applyNumberFormat="1" applyFont="1" applyFill="1" applyBorder="1" applyAlignment="1">
      <alignment vertical="center"/>
    </xf>
    <xf numFmtId="4" fontId="6" fillId="2" borderId="2" xfId="0" applyNumberFormat="1" applyFont="1" applyFill="1" applyBorder="1" applyAlignment="1">
      <alignment vertical="center"/>
    </xf>
    <xf numFmtId="0" fontId="0" fillId="0" borderId="0" xfId="0"/>
    <xf numFmtId="4" fontId="6" fillId="0" borderId="1" xfId="0" applyNumberFormat="1" applyFont="1" applyBorder="1" applyAlignment="1">
      <alignment horizontal="right"/>
    </xf>
    <xf numFmtId="4" fontId="6" fillId="2" borderId="13" xfId="0" applyNumberFormat="1" applyFont="1" applyFill="1" applyBorder="1" applyAlignment="1">
      <alignment vertical="center"/>
    </xf>
    <xf numFmtId="4" fontId="6" fillId="0" borderId="14" xfId="0" applyNumberFormat="1" applyFont="1" applyBorder="1" applyAlignment="1">
      <alignment horizontal="right"/>
    </xf>
    <xf numFmtId="0" fontId="0" fillId="0" borderId="0" xfId="0"/>
    <xf numFmtId="0" fontId="6" fillId="0" borderId="0" xfId="0" applyFont="1"/>
    <xf numFmtId="0" fontId="6" fillId="0" borderId="0" xfId="0" applyFont="1" applyBorder="1"/>
    <xf numFmtId="0" fontId="2" fillId="0" borderId="0" xfId="0" applyFont="1" applyBorder="1"/>
    <xf numFmtId="0" fontId="9" fillId="0" borderId="0" xfId="0" applyFont="1"/>
    <xf numFmtId="0" fontId="2" fillId="0" borderId="0" xfId="0" applyFont="1" applyBorder="1" applyAlignment="1">
      <alignment vertical="top"/>
    </xf>
    <xf numFmtId="0" fontId="6" fillId="2" borderId="13" xfId="0"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7" borderId="13" xfId="0" applyFont="1" applyFill="1" applyBorder="1" applyAlignment="1">
      <alignment horizontal="center" vertical="top" wrapText="1"/>
    </xf>
    <xf numFmtId="4" fontId="2" fillId="0" borderId="14" xfId="0" applyNumberFormat="1" applyFont="1" applyBorder="1" applyAlignment="1">
      <alignment horizontal="center" vertical="top"/>
    </xf>
    <xf numFmtId="4" fontId="2" fillId="0" borderId="1" xfId="0" applyNumberFormat="1" applyFont="1" applyBorder="1" applyAlignment="1">
      <alignment horizontal="center" vertical="top"/>
    </xf>
    <xf numFmtId="2" fontId="2" fillId="0" borderId="13" xfId="0" applyNumberFormat="1" applyFont="1" applyFill="1" applyBorder="1" applyAlignment="1">
      <alignment horizontal="center" vertical="center" wrapText="1"/>
    </xf>
    <xf numFmtId="4" fontId="2" fillId="2" borderId="2" xfId="0" applyNumberFormat="1" applyFont="1" applyFill="1" applyBorder="1" applyAlignment="1">
      <alignment vertical="center"/>
    </xf>
    <xf numFmtId="4" fontId="2" fillId="2" borderId="13" xfId="0" applyNumberFormat="1" applyFont="1" applyFill="1" applyBorder="1" applyAlignment="1">
      <alignment vertical="center"/>
    </xf>
    <xf numFmtId="0" fontId="2" fillId="0" borderId="43" xfId="0" applyFont="1" applyBorder="1"/>
    <xf numFmtId="0" fontId="6" fillId="0" borderId="1" xfId="0" applyFont="1" applyBorder="1" applyAlignment="1">
      <alignment vertical="center" wrapText="1"/>
    </xf>
    <xf numFmtId="4" fontId="6" fillId="8" borderId="1" xfId="0" applyNumberFormat="1" applyFont="1" applyFill="1" applyBorder="1" applyAlignment="1">
      <alignment horizontal="right"/>
    </xf>
    <xf numFmtId="0" fontId="6" fillId="0" borderId="1" xfId="0" applyFont="1" applyBorder="1" applyAlignment="1">
      <alignment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6" fillId="0" borderId="18" xfId="0" applyFont="1" applyBorder="1" applyAlignment="1">
      <alignment horizontal="center" vertical="center"/>
    </xf>
    <xf numFmtId="3" fontId="6" fillId="0" borderId="18" xfId="0" applyNumberFormat="1" applyFont="1" applyBorder="1" applyAlignment="1">
      <alignment horizontal="right"/>
    </xf>
    <xf numFmtId="166" fontId="6" fillId="0" borderId="18" xfId="0" applyNumberFormat="1" applyFont="1" applyBorder="1" applyAlignment="1">
      <alignment horizontal="right"/>
    </xf>
    <xf numFmtId="0" fontId="6" fillId="0" borderId="13" xfId="0" applyFont="1" applyBorder="1" applyAlignment="1">
      <alignment horizontal="center" vertical="center"/>
    </xf>
    <xf numFmtId="3" fontId="6" fillId="0" borderId="13" xfId="0" applyNumberFormat="1" applyFont="1" applyBorder="1" applyAlignment="1">
      <alignment horizontal="right"/>
    </xf>
    <xf numFmtId="166" fontId="6" fillId="0" borderId="13" xfId="0" applyNumberFormat="1" applyFont="1" applyBorder="1" applyAlignment="1">
      <alignment horizontal="right"/>
    </xf>
    <xf numFmtId="4" fontId="6" fillId="0" borderId="13" xfId="0" applyNumberFormat="1" applyFont="1" applyBorder="1" applyAlignment="1">
      <alignment horizontal="right"/>
    </xf>
    <xf numFmtId="4" fontId="7" fillId="0" borderId="2" xfId="0" applyNumberFormat="1" applyFont="1" applyBorder="1" applyAlignment="1">
      <alignment horizontal="right" vertical="top"/>
    </xf>
    <xf numFmtId="0" fontId="36" fillId="0" borderId="13" xfId="0" applyFont="1" applyBorder="1" applyAlignment="1">
      <alignment horizontal="center" vertical="center" wrapText="1"/>
    </xf>
    <xf numFmtId="0" fontId="13" fillId="0" borderId="13" xfId="0" applyFont="1" applyBorder="1" applyAlignment="1">
      <alignment horizontal="center" vertical="center" wrapText="1"/>
    </xf>
    <xf numFmtId="168" fontId="47" fillId="8" borderId="60" xfId="0" applyNumberFormat="1" applyFont="1" applyFill="1" applyBorder="1" applyAlignment="1">
      <alignment horizontal="center" vertical="center"/>
    </xf>
    <xf numFmtId="3" fontId="47" fillId="8" borderId="60" xfId="0" applyNumberFormat="1" applyFont="1" applyFill="1" applyBorder="1" applyAlignment="1">
      <alignment horizontal="center" vertical="center"/>
    </xf>
    <xf numFmtId="169" fontId="47" fillId="8" borderId="60" xfId="0" applyNumberFormat="1" applyFont="1" applyFill="1" applyBorder="1" applyAlignment="1">
      <alignment horizontal="center" vertical="center"/>
    </xf>
    <xf numFmtId="4" fontId="47" fillId="8" borderId="60" xfId="0" applyNumberFormat="1" applyFont="1" applyFill="1" applyBorder="1" applyAlignment="1">
      <alignment horizontal="center" vertical="center"/>
    </xf>
    <xf numFmtId="168" fontId="47" fillId="8" borderId="58" xfId="0" applyNumberFormat="1" applyFont="1" applyFill="1" applyBorder="1" applyAlignment="1">
      <alignment horizontal="center" vertical="center"/>
    </xf>
    <xf numFmtId="168" fontId="47" fillId="8" borderId="13" xfId="0" applyNumberFormat="1" applyFont="1" applyFill="1" applyBorder="1" applyAlignment="1">
      <alignment horizontal="center" vertical="center"/>
    </xf>
    <xf numFmtId="3" fontId="47" fillId="8" borderId="58" xfId="0" applyNumberFormat="1" applyFont="1" applyFill="1" applyBorder="1" applyAlignment="1">
      <alignment horizontal="center" vertical="center"/>
    </xf>
    <xf numFmtId="169" fontId="47" fillId="8" borderId="13" xfId="0" applyNumberFormat="1" applyFont="1" applyFill="1" applyBorder="1" applyAlignment="1">
      <alignment horizontal="center" vertical="center"/>
    </xf>
    <xf numFmtId="4" fontId="47" fillId="8" borderId="13" xfId="0" applyNumberFormat="1" applyFont="1" applyFill="1" applyBorder="1" applyAlignment="1">
      <alignment horizontal="center" vertical="center"/>
    </xf>
    <xf numFmtId="4" fontId="7" fillId="8" borderId="13" xfId="0" applyNumberFormat="1" applyFont="1" applyFill="1" applyBorder="1" applyAlignment="1">
      <alignment horizontal="center" vertical="center"/>
    </xf>
    <xf numFmtId="169" fontId="47" fillId="8" borderId="58" xfId="0" applyNumberFormat="1" applyFont="1" applyFill="1" applyBorder="1" applyAlignment="1">
      <alignment horizontal="center" vertical="center"/>
    </xf>
    <xf numFmtId="4" fontId="47" fillId="8" borderId="58" xfId="0" applyNumberFormat="1" applyFont="1" applyFill="1" applyBorder="1" applyAlignment="1">
      <alignment horizontal="center" vertical="center"/>
    </xf>
    <xf numFmtId="168" fontId="47" fillId="8" borderId="20" xfId="0" applyNumberFormat="1" applyFont="1" applyFill="1" applyBorder="1" applyAlignment="1">
      <alignment horizontal="center" vertical="center"/>
    </xf>
    <xf numFmtId="3" fontId="47" fillId="8" borderId="20" xfId="0" applyNumberFormat="1" applyFont="1" applyFill="1" applyBorder="1" applyAlignment="1">
      <alignment horizontal="center" vertical="center"/>
    </xf>
    <xf numFmtId="168" fontId="44" fillId="8" borderId="63" xfId="0" applyNumberFormat="1" applyFont="1" applyFill="1" applyBorder="1" applyAlignment="1">
      <alignment horizontal="center" vertical="center"/>
    </xf>
    <xf numFmtId="3" fontId="44" fillId="8" borderId="63" xfId="0" applyNumberFormat="1" applyFont="1" applyFill="1" applyBorder="1" applyAlignment="1">
      <alignment horizontal="center" vertical="center"/>
    </xf>
    <xf numFmtId="169" fontId="44" fillId="8" borderId="63" xfId="0" applyNumberFormat="1" applyFont="1" applyFill="1" applyBorder="1" applyAlignment="1">
      <alignment horizontal="center" vertical="center"/>
    </xf>
    <xf numFmtId="4" fontId="44" fillId="8" borderId="63" xfId="0" applyNumberFormat="1" applyFont="1" applyFill="1" applyBorder="1" applyAlignment="1">
      <alignment horizontal="center" vertical="center"/>
    </xf>
    <xf numFmtId="2" fontId="47" fillId="8" borderId="58" xfId="0" applyNumberFormat="1" applyFont="1" applyFill="1" applyBorder="1" applyAlignment="1">
      <alignment horizontal="center" vertical="center"/>
    </xf>
    <xf numFmtId="2" fontId="47" fillId="8" borderId="13" xfId="0" applyNumberFormat="1" applyFont="1" applyFill="1" applyBorder="1" applyAlignment="1">
      <alignment horizontal="center" vertical="center"/>
    </xf>
    <xf numFmtId="3" fontId="47" fillId="8" borderId="13" xfId="0" applyNumberFormat="1" applyFont="1" applyFill="1" applyBorder="1" applyAlignment="1">
      <alignment horizontal="center" vertical="center"/>
    </xf>
    <xf numFmtId="0" fontId="0" fillId="0" borderId="0" xfId="0" applyFill="1" applyBorder="1"/>
    <xf numFmtId="3" fontId="7" fillId="8" borderId="13" xfId="0" applyNumberFormat="1" applyFont="1" applyFill="1" applyBorder="1" applyAlignment="1">
      <alignment horizontal="center" vertical="center"/>
    </xf>
    <xf numFmtId="169" fontId="7" fillId="8" borderId="13" xfId="0" applyNumberFormat="1" applyFont="1" applyFill="1" applyBorder="1" applyAlignment="1">
      <alignment horizontal="center" vertical="center"/>
    </xf>
    <xf numFmtId="168" fontId="44" fillId="8" borderId="20" xfId="0" applyNumberFormat="1" applyFont="1" applyFill="1" applyBorder="1" applyAlignment="1">
      <alignment horizontal="center" vertical="center"/>
    </xf>
    <xf numFmtId="3" fontId="44" fillId="8" borderId="20" xfId="0" applyNumberFormat="1" applyFont="1" applyFill="1" applyBorder="1" applyAlignment="1">
      <alignment horizontal="center" vertical="center"/>
    </xf>
    <xf numFmtId="169" fontId="44" fillId="8" borderId="20" xfId="0" applyNumberFormat="1" applyFont="1" applyFill="1" applyBorder="1" applyAlignment="1">
      <alignment horizontal="center" vertical="center"/>
    </xf>
    <xf numFmtId="4" fontId="44" fillId="8" borderId="20" xfId="0" applyNumberFormat="1" applyFont="1" applyFill="1" applyBorder="1" applyAlignment="1">
      <alignment horizontal="center" vertical="center"/>
    </xf>
    <xf numFmtId="3" fontId="7" fillId="8" borderId="20" xfId="0" applyNumberFormat="1" applyFont="1" applyFill="1" applyBorder="1" applyAlignment="1">
      <alignment horizontal="center" vertical="center"/>
    </xf>
    <xf numFmtId="169" fontId="47" fillId="8" borderId="20" xfId="0" applyNumberFormat="1" applyFont="1" applyFill="1" applyBorder="1" applyAlignment="1">
      <alignment horizontal="center" vertical="center"/>
    </xf>
    <xf numFmtId="169" fontId="47" fillId="8" borderId="66" xfId="0" applyNumberFormat="1" applyFont="1" applyFill="1" applyBorder="1" applyAlignment="1">
      <alignment horizontal="center" vertical="center"/>
    </xf>
    <xf numFmtId="4" fontId="47" fillId="8" borderId="66" xfId="0" applyNumberFormat="1" applyFont="1" applyFill="1" applyBorder="1" applyAlignment="1">
      <alignment horizontal="center" vertical="center"/>
    </xf>
    <xf numFmtId="168" fontId="44" fillId="8" borderId="54" xfId="0" applyNumberFormat="1" applyFont="1" applyFill="1" applyBorder="1" applyAlignment="1">
      <alignment horizontal="center" vertical="center"/>
    </xf>
    <xf numFmtId="3" fontId="44" fillId="8" borderId="54" xfId="0" applyNumberFormat="1" applyFont="1" applyFill="1" applyBorder="1" applyAlignment="1">
      <alignment horizontal="center" vertical="center"/>
    </xf>
    <xf numFmtId="169" fontId="44" fillId="8" borderId="54" xfId="0" applyNumberFormat="1" applyFont="1" applyFill="1" applyBorder="1" applyAlignment="1">
      <alignment horizontal="center" vertical="center"/>
    </xf>
    <xf numFmtId="4" fontId="44" fillId="8" borderId="54" xfId="0" applyNumberFormat="1" applyFont="1" applyFill="1" applyBorder="1" applyAlignment="1">
      <alignment horizontal="center" vertical="center"/>
    </xf>
    <xf numFmtId="4" fontId="44" fillId="8" borderId="13" xfId="0" applyNumberFormat="1" applyFont="1" applyFill="1" applyBorder="1" applyAlignment="1">
      <alignment horizontal="center" vertical="center"/>
    </xf>
    <xf numFmtId="3" fontId="44" fillId="8" borderId="13" xfId="0" applyNumberFormat="1" applyFont="1" applyFill="1" applyBorder="1" applyAlignment="1">
      <alignment horizontal="center" vertical="center"/>
    </xf>
    <xf numFmtId="169" fontId="44" fillId="8" borderId="13" xfId="0" applyNumberFormat="1" applyFont="1" applyFill="1" applyBorder="1" applyAlignment="1">
      <alignment horizontal="center" vertical="center"/>
    </xf>
    <xf numFmtId="168" fontId="44" fillId="8" borderId="58" xfId="0" applyNumberFormat="1" applyFont="1" applyFill="1" applyBorder="1" applyAlignment="1">
      <alignment horizontal="center" vertical="center"/>
    </xf>
    <xf numFmtId="3" fontId="44" fillId="8" borderId="58" xfId="0" applyNumberFormat="1" applyFont="1" applyFill="1" applyBorder="1" applyAlignment="1">
      <alignment horizontal="center" vertical="center"/>
    </xf>
    <xf numFmtId="169" fontId="44" fillId="8" borderId="58" xfId="0" applyNumberFormat="1" applyFont="1" applyFill="1" applyBorder="1" applyAlignment="1">
      <alignment horizontal="center" vertical="center"/>
    </xf>
    <xf numFmtId="4" fontId="44" fillId="8" borderId="58" xfId="0" applyNumberFormat="1" applyFont="1" applyFill="1" applyBorder="1" applyAlignment="1">
      <alignment horizontal="center" vertical="center"/>
    </xf>
    <xf numFmtId="4" fontId="44" fillId="8" borderId="45" xfId="0" applyNumberFormat="1" applyFont="1" applyFill="1" applyBorder="1" applyAlignment="1">
      <alignment horizontal="center" vertical="center"/>
    </xf>
    <xf numFmtId="169" fontId="47" fillId="8" borderId="67" xfId="0" applyNumberFormat="1" applyFont="1" applyFill="1" applyBorder="1" applyAlignment="1">
      <alignment horizontal="right"/>
    </xf>
    <xf numFmtId="3" fontId="47" fillId="8" borderId="68" xfId="0" applyNumberFormat="1" applyFont="1" applyFill="1" applyBorder="1" applyAlignment="1">
      <alignment horizontal="right"/>
    </xf>
    <xf numFmtId="169" fontId="47" fillId="8" borderId="68" xfId="0" applyNumberFormat="1" applyFont="1" applyFill="1" applyBorder="1" applyAlignment="1">
      <alignment horizontal="right"/>
    </xf>
    <xf numFmtId="4" fontId="47" fillId="8" borderId="68" xfId="0" applyNumberFormat="1" applyFont="1" applyFill="1" applyBorder="1" applyAlignment="1">
      <alignment horizontal="right"/>
    </xf>
    <xf numFmtId="0" fontId="12" fillId="0" borderId="13" xfId="0" applyFont="1" applyBorder="1" applyAlignment="1">
      <alignment horizontal="left" vertical="center" wrapText="1"/>
    </xf>
    <xf numFmtId="169" fontId="47" fillId="0" borderId="58" xfId="0" applyNumberFormat="1" applyFont="1" applyBorder="1" applyAlignment="1">
      <alignment horizontal="right" vertical="center"/>
    </xf>
    <xf numFmtId="3" fontId="47" fillId="0" borderId="58" xfId="0" applyNumberFormat="1" applyFont="1" applyBorder="1" applyAlignment="1">
      <alignment horizontal="right" vertical="center"/>
    </xf>
    <xf numFmtId="4" fontId="47" fillId="0" borderId="58" xfId="0" applyNumberFormat="1" applyFont="1" applyBorder="1" applyAlignment="1">
      <alignment horizontal="right" vertical="center"/>
    </xf>
    <xf numFmtId="4" fontId="8" fillId="0" borderId="13" xfId="0" applyNumberFormat="1" applyFont="1" applyBorder="1" applyAlignment="1">
      <alignment horizontal="right"/>
    </xf>
    <xf numFmtId="4" fontId="47" fillId="0" borderId="13" xfId="0" applyNumberFormat="1" applyFont="1" applyBorder="1" applyAlignment="1">
      <alignment horizontal="right"/>
    </xf>
    <xf numFmtId="0" fontId="44" fillId="4" borderId="22" xfId="0" applyFont="1" applyFill="1" applyBorder="1" applyAlignment="1">
      <alignment vertical="center"/>
    </xf>
    <xf numFmtId="0" fontId="7" fillId="4" borderId="13" xfId="0" applyFont="1" applyFill="1" applyBorder="1" applyAlignment="1">
      <alignment horizontal="center" vertical="center"/>
    </xf>
    <xf numFmtId="0" fontId="44" fillId="4" borderId="71" xfId="0" applyFont="1" applyFill="1" applyBorder="1" applyAlignment="1">
      <alignment vertical="center"/>
    </xf>
    <xf numFmtId="0" fontId="7" fillId="4" borderId="63" xfId="0" applyFont="1" applyFill="1" applyBorder="1" applyAlignment="1">
      <alignment horizontal="center" vertical="center"/>
    </xf>
    <xf numFmtId="0" fontId="36" fillId="0" borderId="0" xfId="0" applyFont="1"/>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48" fillId="0" borderId="0" xfId="0" applyFont="1"/>
    <xf numFmtId="0" fontId="36" fillId="0" borderId="4" xfId="0" applyFont="1" applyBorder="1"/>
    <xf numFmtId="0" fontId="48" fillId="0" borderId="0" xfId="0" applyFont="1" applyBorder="1"/>
    <xf numFmtId="0" fontId="49" fillId="0" borderId="0" xfId="0" applyFont="1"/>
    <xf numFmtId="0" fontId="49" fillId="0" borderId="0" xfId="0" applyFont="1" applyAlignment="1">
      <alignment wrapText="1"/>
    </xf>
    <xf numFmtId="0" fontId="40" fillId="0" borderId="0" xfId="0" applyFont="1" applyAlignment="1">
      <alignment horizontal="center" wrapText="1"/>
    </xf>
    <xf numFmtId="0" fontId="50" fillId="0" borderId="0" xfId="0" applyFont="1" applyAlignment="1">
      <alignment horizontal="right" wrapText="1"/>
    </xf>
    <xf numFmtId="0" fontId="50" fillId="0" borderId="0" xfId="0" applyFont="1" applyFill="1" applyAlignment="1">
      <alignment horizontal="right" wrapText="1"/>
    </xf>
    <xf numFmtId="0" fontId="50" fillId="10" borderId="0" xfId="0" applyFont="1" applyFill="1" applyAlignment="1">
      <alignment horizontal="right" wrapText="1"/>
    </xf>
    <xf numFmtId="0" fontId="50" fillId="0" borderId="0" xfId="0" applyFont="1" applyAlignment="1">
      <alignment wrapText="1"/>
    </xf>
    <xf numFmtId="0" fontId="49" fillId="4" borderId="0" xfId="0" applyFont="1" applyFill="1" applyAlignment="1">
      <alignment horizontal="center" vertical="center"/>
    </xf>
    <xf numFmtId="0" fontId="50" fillId="4" borderId="13" xfId="0" applyFont="1" applyFill="1" applyBorder="1" applyAlignment="1">
      <alignment horizontal="center" vertical="center" wrapText="1"/>
    </xf>
    <xf numFmtId="0" fontId="50" fillId="4" borderId="13" xfId="0" applyFont="1" applyFill="1" applyBorder="1" applyAlignment="1">
      <alignment horizontal="center" vertical="center"/>
    </xf>
    <xf numFmtId="0" fontId="38" fillId="0" borderId="13" xfId="0"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3" xfId="0" applyFont="1" applyFill="1" applyBorder="1" applyAlignment="1">
      <alignment horizontal="center" vertical="center"/>
    </xf>
    <xf numFmtId="0" fontId="50" fillId="0" borderId="13" xfId="0" applyFont="1" applyFill="1" applyBorder="1" applyAlignment="1">
      <alignment horizontal="center" vertical="center"/>
    </xf>
    <xf numFmtId="0" fontId="36" fillId="0" borderId="13" xfId="0" applyFont="1" applyBorder="1" applyAlignment="1">
      <alignment horizontal="left" vertical="center" wrapText="1"/>
    </xf>
    <xf numFmtId="3" fontId="36" fillId="0" borderId="13" xfId="0" applyNumberFormat="1" applyFont="1" applyFill="1" applyBorder="1" applyAlignment="1">
      <alignment horizontal="right"/>
    </xf>
    <xf numFmtId="3" fontId="36" fillId="10" borderId="13" xfId="0" applyNumberFormat="1" applyFont="1" applyFill="1" applyBorder="1" applyAlignment="1">
      <alignment horizontal="right"/>
    </xf>
    <xf numFmtId="3" fontId="36" fillId="0" borderId="13" xfId="0" applyNumberFormat="1" applyFont="1" applyBorder="1" applyAlignment="1">
      <alignment horizontal="right"/>
    </xf>
    <xf numFmtId="4" fontId="36" fillId="10" borderId="13" xfId="0" applyNumberFormat="1" applyFont="1" applyFill="1" applyBorder="1" applyAlignment="1">
      <alignment horizontal="right"/>
    </xf>
    <xf numFmtId="4" fontId="36" fillId="0" borderId="13" xfId="0" applyNumberFormat="1" applyFont="1" applyBorder="1" applyAlignment="1">
      <alignment horizontal="right"/>
    </xf>
    <xf numFmtId="3" fontId="47" fillId="0" borderId="13" xfId="0" applyNumberFormat="1" applyFont="1" applyBorder="1" applyAlignment="1">
      <alignment horizontal="center"/>
    </xf>
    <xf numFmtId="4" fontId="47" fillId="0" borderId="13" xfId="0" applyNumberFormat="1" applyFont="1" applyFill="1" applyBorder="1" applyAlignment="1">
      <alignment horizontal="center"/>
    </xf>
    <xf numFmtId="0" fontId="38" fillId="0" borderId="13" xfId="0" applyFont="1" applyBorder="1" applyAlignment="1">
      <alignment horizontal="left" vertical="center" wrapText="1"/>
    </xf>
    <xf numFmtId="0" fontId="38" fillId="4" borderId="13" xfId="0" applyFont="1" applyFill="1" applyBorder="1" applyAlignment="1">
      <alignment vertical="center"/>
    </xf>
    <xf numFmtId="0" fontId="36" fillId="4" borderId="13" xfId="0" applyFont="1" applyFill="1" applyBorder="1" applyAlignment="1">
      <alignment horizontal="center" vertical="center"/>
    </xf>
    <xf numFmtId="41" fontId="36" fillId="4" borderId="13" xfId="0" applyNumberFormat="1" applyFont="1" applyFill="1" applyBorder="1" applyAlignment="1">
      <alignment horizontal="center" vertical="center"/>
    </xf>
    <xf numFmtId="4" fontId="36" fillId="4" borderId="13" xfId="0" applyNumberFormat="1" applyFont="1" applyFill="1" applyBorder="1" applyAlignment="1">
      <alignment vertical="center"/>
    </xf>
    <xf numFmtId="41" fontId="47" fillId="4" borderId="13" xfId="0" applyNumberFormat="1" applyFont="1" applyFill="1" applyBorder="1" applyAlignment="1">
      <alignment horizontal="center" vertical="center"/>
    </xf>
    <xf numFmtId="4" fontId="47" fillId="4" borderId="13" xfId="0" applyNumberFormat="1" applyFont="1" applyFill="1" applyBorder="1" applyAlignment="1">
      <alignment vertical="center"/>
    </xf>
    <xf numFmtId="0" fontId="49" fillId="4" borderId="0" xfId="0" applyFont="1" applyFill="1"/>
    <xf numFmtId="0" fontId="47" fillId="4" borderId="13" xfId="0" applyFont="1" applyFill="1" applyBorder="1" applyAlignment="1">
      <alignment horizontal="center" vertical="center"/>
    </xf>
    <xf numFmtId="0" fontId="4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4" fontId="50" fillId="0" borderId="24" xfId="0" applyNumberFormat="1" applyFont="1" applyFill="1" applyBorder="1" applyAlignment="1">
      <alignment vertical="center"/>
    </xf>
    <xf numFmtId="41" fontId="4" fillId="0" borderId="24" xfId="0" applyNumberFormat="1" applyFont="1" applyFill="1" applyBorder="1" applyAlignment="1">
      <alignment horizontal="center" vertical="center"/>
    </xf>
    <xf numFmtId="4" fontId="50" fillId="0" borderId="0" xfId="0" applyNumberFormat="1" applyFont="1" applyFill="1" applyBorder="1" applyAlignment="1">
      <alignment vertical="center"/>
    </xf>
    <xf numFmtId="0" fontId="49" fillId="0" borderId="0" xfId="0" applyFont="1" applyFill="1"/>
    <xf numFmtId="0" fontId="50" fillId="0" borderId="0" xfId="0" applyFont="1"/>
    <xf numFmtId="0" fontId="50" fillId="0" borderId="0" xfId="0" applyFont="1" applyFill="1"/>
    <xf numFmtId="0" fontId="50" fillId="0" borderId="0" xfId="0" applyFont="1" applyFill="1" applyBorder="1"/>
    <xf numFmtId="0" fontId="50" fillId="0" borderId="4" xfId="0" applyFont="1" applyBorder="1"/>
    <xf numFmtId="0" fontId="50" fillId="0" borderId="0" xfId="0" applyFont="1" applyBorder="1"/>
    <xf numFmtId="0" fontId="50" fillId="0" borderId="0" xfId="0" applyFont="1" applyBorder="1" applyAlignment="1">
      <alignment horizontal="center" vertical="top"/>
    </xf>
    <xf numFmtId="0" fontId="49" fillId="5" borderId="0" xfId="0" applyFont="1" applyFill="1"/>
    <xf numFmtId="4" fontId="6" fillId="0" borderId="1" xfId="0" applyNumberFormat="1" applyFont="1" applyBorder="1" applyAlignment="1">
      <alignment horizontal="center" vertical="center"/>
    </xf>
    <xf numFmtId="4" fontId="7" fillId="0" borderId="18" xfId="0" applyNumberFormat="1" applyFont="1" applyBorder="1" applyAlignment="1">
      <alignment horizontal="right" vertical="top"/>
    </xf>
    <xf numFmtId="0" fontId="45" fillId="0" borderId="4" xfId="0" applyFont="1" applyBorder="1" applyAlignment="1">
      <alignment horizontal="center" wrapText="1"/>
    </xf>
    <xf numFmtId="0" fontId="45" fillId="0" borderId="0" xfId="0" applyFont="1" applyBorder="1" applyAlignment="1">
      <alignment horizontal="center" wrapText="1"/>
    </xf>
    <xf numFmtId="0" fontId="47" fillId="4"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4" fontId="7" fillId="0" borderId="13" xfId="0" applyNumberFormat="1" applyFont="1" applyBorder="1" applyAlignment="1">
      <alignment horizontal="center" vertical="center" wrapText="1"/>
    </xf>
    <xf numFmtId="0" fontId="7" fillId="11" borderId="13" xfId="0" applyFont="1" applyFill="1" applyBorder="1" applyAlignment="1">
      <alignment horizontal="center" vertical="center" wrapText="1"/>
    </xf>
    <xf numFmtId="170" fontId="7" fillId="0" borderId="13" xfId="0" applyNumberFormat="1" applyFont="1" applyBorder="1" applyAlignment="1">
      <alignment horizontal="center" vertical="center" wrapText="1"/>
    </xf>
    <xf numFmtId="170" fontId="7" fillId="0" borderId="13"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8" fillId="4" borderId="13" xfId="0" applyFont="1" applyFill="1" applyBorder="1" applyAlignment="1">
      <alignment horizontal="left" vertical="center" wrapText="1"/>
    </xf>
    <xf numFmtId="41" fontId="7" fillId="4" borderId="13" xfId="0" applyNumberFormat="1" applyFont="1" applyFill="1" applyBorder="1" applyAlignment="1">
      <alignment horizontal="center" vertical="center" wrapText="1"/>
    </xf>
    <xf numFmtId="4" fontId="47" fillId="4" borderId="13" xfId="0" applyNumberFormat="1" applyFont="1" applyFill="1" applyBorder="1" applyAlignment="1">
      <alignment horizontal="center" vertical="center" wrapText="1"/>
    </xf>
    <xf numFmtId="0" fontId="3" fillId="0" borderId="45" xfId="0" applyFont="1" applyBorder="1" applyAlignment="1"/>
    <xf numFmtId="0" fontId="3" fillId="0" borderId="4" xfId="0" applyFont="1" applyBorder="1" applyAlignment="1"/>
    <xf numFmtId="0" fontId="3" fillId="0" borderId="46" xfId="0" applyFont="1" applyBorder="1" applyAlignment="1"/>
    <xf numFmtId="0" fontId="43" fillId="0" borderId="4" xfId="0" applyFont="1" applyBorder="1" applyAlignment="1">
      <alignment horizontal="center" vertical="top"/>
    </xf>
    <xf numFmtId="0" fontId="8" fillId="0" borderId="13" xfId="0" applyFont="1" applyBorder="1" applyAlignment="1">
      <alignment horizontal="left" vertical="center" wrapText="1"/>
    </xf>
    <xf numFmtId="3" fontId="47" fillId="0" borderId="13" xfId="0" applyNumberFormat="1" applyFont="1" applyBorder="1" applyAlignment="1">
      <alignment horizontal="center" vertical="center"/>
    </xf>
    <xf numFmtId="4" fontId="47" fillId="0" borderId="13" xfId="0" applyNumberFormat="1" applyFont="1" applyBorder="1" applyAlignment="1">
      <alignment horizontal="center" vertical="center"/>
    </xf>
    <xf numFmtId="4" fontId="8"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8" fillId="4" borderId="13" xfId="0" applyFont="1" applyFill="1" applyBorder="1" applyAlignment="1">
      <alignment horizontal="left" vertical="center"/>
    </xf>
    <xf numFmtId="41" fontId="7" fillId="4" borderId="13" xfId="0" applyNumberFormat="1" applyFont="1" applyFill="1" applyBorder="1" applyAlignment="1">
      <alignment horizontal="center" vertical="center"/>
    </xf>
    <xf numFmtId="4" fontId="47" fillId="4"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41" fontId="7" fillId="0" borderId="24" xfId="0" applyNumberFormat="1" applyFont="1" applyFill="1" applyBorder="1" applyAlignment="1">
      <alignment horizontal="center" vertical="center"/>
    </xf>
    <xf numFmtId="4" fontId="47" fillId="0" borderId="24"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4" fontId="47" fillId="0" borderId="0" xfId="0" applyNumberFormat="1" applyFont="1" applyFill="1" applyBorder="1" applyAlignment="1">
      <alignment horizontal="center" vertical="center"/>
    </xf>
    <xf numFmtId="0" fontId="48" fillId="0" borderId="4" xfId="0" applyFont="1" applyBorder="1"/>
    <xf numFmtId="0" fontId="48" fillId="0" borderId="4" xfId="0" applyFont="1" applyBorder="1" applyAlignment="1">
      <alignment horizontal="left"/>
    </xf>
    <xf numFmtId="0" fontId="54" fillId="0" borderId="0" xfId="0" applyFont="1"/>
    <xf numFmtId="0" fontId="54" fillId="0" borderId="0" xfId="0" applyFont="1" applyBorder="1" applyAlignment="1">
      <alignment horizontal="center" vertical="top"/>
    </xf>
    <xf numFmtId="0" fontId="54" fillId="0" borderId="0" xfId="0" applyFont="1" applyBorder="1"/>
    <xf numFmtId="0" fontId="4" fillId="0" borderId="13" xfId="3" applyFont="1" applyFill="1" applyBorder="1" applyAlignment="1">
      <alignment horizontal="left" vertical="center" wrapText="1"/>
    </xf>
    <xf numFmtId="4" fontId="7" fillId="0" borderId="13" xfId="0" applyNumberFormat="1" applyFont="1" applyFill="1" applyBorder="1" applyAlignment="1">
      <alignment horizontal="center" vertical="center" wrapText="1"/>
    </xf>
    <xf numFmtId="4" fontId="55" fillId="8" borderId="13" xfId="0" applyNumberFormat="1" applyFont="1" applyFill="1" applyBorder="1" applyAlignment="1">
      <alignment horizontal="center" vertical="center" wrapText="1"/>
    </xf>
    <xf numFmtId="4" fontId="55" fillId="0" borderId="13" xfId="0" applyNumberFormat="1" applyFont="1" applyFill="1" applyBorder="1" applyAlignment="1">
      <alignment horizontal="center" vertical="center" wrapText="1"/>
    </xf>
    <xf numFmtId="4" fontId="55" fillId="4" borderId="13" xfId="0" applyNumberFormat="1" applyFont="1" applyFill="1" applyBorder="1" applyAlignment="1">
      <alignment horizontal="center" vertical="center"/>
    </xf>
    <xf numFmtId="4" fontId="47" fillId="0" borderId="13" xfId="3" applyNumberFormat="1" applyFont="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2" fillId="0" borderId="0" xfId="0" applyFont="1" applyBorder="1" applyAlignment="1">
      <alignment horizontal="center" vertical="top"/>
    </xf>
    <xf numFmtId="0" fontId="45" fillId="0" borderId="0" xfId="0" applyFont="1" applyAlignment="1">
      <alignment horizontal="center" wrapText="1"/>
    </xf>
    <xf numFmtId="0" fontId="36" fillId="0" borderId="0" xfId="0" applyFont="1" applyBorder="1" applyAlignment="1">
      <alignment horizontal="center" vertical="top"/>
    </xf>
    <xf numFmtId="4" fontId="6" fillId="0" borderId="13" xfId="0" applyNumberFormat="1" applyFont="1" applyFill="1" applyBorder="1" applyAlignment="1">
      <alignment horizontal="center" vertical="center" wrapText="1"/>
    </xf>
    <xf numFmtId="4" fontId="7" fillId="0" borderId="13" xfId="0" applyNumberFormat="1" applyFont="1" applyBorder="1" applyAlignment="1">
      <alignment horizontal="center" vertical="center"/>
    </xf>
    <xf numFmtId="0" fontId="6" fillId="8" borderId="13" xfId="0" applyFont="1" applyFill="1" applyBorder="1" applyAlignment="1">
      <alignment vertical="center" wrapText="1"/>
    </xf>
    <xf numFmtId="4" fontId="6" fillId="8" borderId="13" xfId="0" applyNumberFormat="1" applyFont="1" applyFill="1" applyBorder="1" applyAlignment="1">
      <alignment horizontal="center" vertical="center"/>
    </xf>
    <xf numFmtId="0" fontId="6" fillId="8" borderId="13" xfId="0" applyFont="1" applyFill="1" applyBorder="1" applyAlignment="1">
      <alignment horizontal="left" vertical="center" wrapText="1"/>
    </xf>
    <xf numFmtId="2" fontId="6" fillId="8" borderId="13" xfId="0" applyNumberFormat="1" applyFont="1" applyFill="1" applyBorder="1" applyAlignment="1">
      <alignment horizontal="center" vertical="center" wrapText="1"/>
    </xf>
    <xf numFmtId="0" fontId="11" fillId="8" borderId="0" xfId="0" applyFont="1" applyFill="1"/>
    <xf numFmtId="0" fontId="0" fillId="8" borderId="0" xfId="0" applyFill="1"/>
    <xf numFmtId="4" fontId="7" fillId="8" borderId="20" xfId="0" applyNumberFormat="1" applyFont="1" applyFill="1" applyBorder="1" applyAlignment="1">
      <alignment horizontal="center" vertical="center"/>
    </xf>
    <xf numFmtId="4" fontId="6" fillId="2" borderId="33" xfId="0" applyNumberFormat="1" applyFont="1" applyFill="1" applyBorder="1" applyAlignment="1">
      <alignment vertical="center"/>
    </xf>
    <xf numFmtId="4" fontId="6" fillId="0" borderId="14" xfId="0" applyNumberFormat="1" applyFont="1" applyBorder="1" applyAlignment="1">
      <alignment horizontal="center" vertical="center"/>
    </xf>
    <xf numFmtId="4" fontId="6" fillId="8" borderId="1" xfId="0" applyNumberFormat="1" applyFont="1" applyFill="1" applyBorder="1" applyAlignment="1">
      <alignment horizontal="center" vertical="center"/>
    </xf>
    <xf numFmtId="4" fontId="6" fillId="8" borderId="14" xfId="0" applyNumberFormat="1" applyFont="1" applyFill="1" applyBorder="1" applyAlignment="1">
      <alignment horizontal="center" vertical="center"/>
    </xf>
    <xf numFmtId="2" fontId="6" fillId="7" borderId="13" xfId="0" applyNumberFormat="1" applyFont="1" applyFill="1" applyBorder="1" applyAlignment="1">
      <alignment horizontal="center" vertical="center" wrapText="1"/>
    </xf>
    <xf numFmtId="0" fontId="28" fillId="0" borderId="0" xfId="0" applyFont="1"/>
    <xf numFmtId="0" fontId="46" fillId="0" borderId="13" xfId="0" applyFont="1" applyBorder="1" applyAlignment="1">
      <alignment horizontal="center" vertical="center" wrapText="1"/>
    </xf>
    <xf numFmtId="0" fontId="46" fillId="0" borderId="13" xfId="0" applyFont="1" applyFill="1" applyBorder="1" applyAlignment="1">
      <alignment horizontal="center" vertical="center" wrapText="1"/>
    </xf>
    <xf numFmtId="0" fontId="2" fillId="0" borderId="13" xfId="0" applyFont="1" applyBorder="1" applyAlignment="1">
      <alignment horizontal="left" vertical="center" wrapText="1"/>
    </xf>
    <xf numFmtId="2" fontId="47" fillId="0" borderId="13" xfId="0" applyNumberFormat="1" applyFont="1" applyBorder="1" applyAlignment="1">
      <alignment horizontal="center" vertical="center"/>
    </xf>
    <xf numFmtId="4" fontId="47" fillId="0" borderId="13" xfId="0" applyNumberFormat="1" applyFont="1" applyFill="1" applyBorder="1" applyAlignment="1">
      <alignment horizontal="center" vertical="center"/>
    </xf>
    <xf numFmtId="0" fontId="2" fillId="0" borderId="13" xfId="0" applyFont="1" applyFill="1" applyBorder="1" applyAlignment="1">
      <alignment wrapText="1"/>
    </xf>
    <xf numFmtId="3" fontId="47" fillId="0" borderId="13" xfId="0" applyNumberFormat="1" applyFont="1" applyFill="1" applyBorder="1" applyAlignment="1">
      <alignment horizontal="center" vertical="center"/>
    </xf>
    <xf numFmtId="4" fontId="44" fillId="0" borderId="13" xfId="0" applyNumberFormat="1" applyFont="1" applyBorder="1" applyAlignment="1">
      <alignment horizontal="center" vertical="center"/>
    </xf>
    <xf numFmtId="4" fontId="44" fillId="0" borderId="13" xfId="0" applyNumberFormat="1" applyFont="1" applyFill="1" applyBorder="1" applyAlignment="1">
      <alignment horizontal="center" vertical="center"/>
    </xf>
    <xf numFmtId="0" fontId="2" fillId="0" borderId="13" xfId="0" applyFont="1" applyBorder="1" applyAlignment="1">
      <alignment horizontal="center" vertical="justify"/>
    </xf>
    <xf numFmtId="169" fontId="47" fillId="0" borderId="13" xfId="0" applyNumberFormat="1" applyFont="1" applyBorder="1" applyAlignment="1">
      <alignment horizontal="right"/>
    </xf>
    <xf numFmtId="3" fontId="47" fillId="0" borderId="13" xfId="0" applyNumberFormat="1" applyFont="1" applyBorder="1" applyAlignment="1">
      <alignment horizontal="right"/>
    </xf>
    <xf numFmtId="4" fontId="47" fillId="0" borderId="13" xfId="0" applyNumberFormat="1" applyFont="1" applyFill="1" applyBorder="1" applyAlignment="1">
      <alignment horizontal="right"/>
    </xf>
    <xf numFmtId="0" fontId="2" fillId="4" borderId="13" xfId="0" applyFont="1" applyFill="1" applyBorder="1" applyAlignment="1">
      <alignment vertical="justify"/>
    </xf>
    <xf numFmtId="0" fontId="8" fillId="4" borderId="13" xfId="0" applyFont="1" applyFill="1" applyBorder="1" applyAlignment="1">
      <alignment vertical="center"/>
    </xf>
    <xf numFmtId="0" fontId="8" fillId="4" borderId="13" xfId="0" applyFont="1" applyFill="1" applyBorder="1" applyAlignment="1">
      <alignment horizontal="center" vertical="center"/>
    </xf>
    <xf numFmtId="4" fontId="3" fillId="4" borderId="13" xfId="0" applyNumberFormat="1" applyFont="1" applyFill="1" applyBorder="1" applyAlignment="1">
      <alignment vertical="center"/>
    </xf>
    <xf numFmtId="0" fontId="0" fillId="4" borderId="0" xfId="0" applyFill="1" applyBorder="1"/>
    <xf numFmtId="0" fontId="0" fillId="4" borderId="13" xfId="0" applyFill="1" applyBorder="1"/>
    <xf numFmtId="0" fontId="36" fillId="0" borderId="0" xfId="0" applyFont="1" applyBorder="1"/>
    <xf numFmtId="0" fontId="36" fillId="0" borderId="0" xfId="0" applyFont="1" applyBorder="1" applyAlignment="1">
      <alignment vertical="top"/>
    </xf>
    <xf numFmtId="0" fontId="14" fillId="0" borderId="0" xfId="0" applyFont="1"/>
    <xf numFmtId="0" fontId="8" fillId="2" borderId="1" xfId="0" applyFont="1" applyFill="1" applyBorder="1" applyAlignment="1">
      <alignment horizontal="center" wrapText="1"/>
    </xf>
    <xf numFmtId="0" fontId="8" fillId="2" borderId="1" xfId="0" applyFont="1" applyFill="1" applyBorder="1" applyAlignment="1">
      <alignment horizontal="center" vertical="center"/>
    </xf>
    <xf numFmtId="0" fontId="2" fillId="0" borderId="1" xfId="0" applyFont="1" applyBorder="1" applyAlignment="1">
      <alignment horizontal="left" vertical="center" wrapText="1"/>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171"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4" fontId="6" fillId="0" borderId="29" xfId="0" applyNumberFormat="1" applyFont="1" applyFill="1" applyBorder="1" applyAlignment="1">
      <alignment vertical="center"/>
    </xf>
    <xf numFmtId="171" fontId="6" fillId="0" borderId="29"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0" fillId="0" borderId="0" xfId="0" applyAlignment="1">
      <alignment wrapText="1"/>
    </xf>
    <xf numFmtId="0" fontId="7" fillId="7" borderId="2" xfId="0" applyFont="1" applyFill="1" applyBorder="1" applyAlignment="1">
      <alignment horizontal="left" wrapText="1"/>
    </xf>
    <xf numFmtId="3" fontId="7" fillId="0" borderId="1" xfId="0" applyNumberFormat="1" applyFont="1" applyBorder="1" applyAlignment="1">
      <alignment horizontal="center"/>
    </xf>
    <xf numFmtId="0" fontId="7" fillId="7" borderId="1" xfId="0" applyFont="1" applyFill="1" applyBorder="1" applyAlignment="1">
      <alignment horizontal="center"/>
    </xf>
    <xf numFmtId="4" fontId="7" fillId="7" borderId="1" xfId="0" applyNumberFormat="1" applyFont="1" applyFill="1" applyBorder="1" applyAlignment="1">
      <alignment horizontal="center"/>
    </xf>
    <xf numFmtId="0" fontId="7" fillId="8" borderId="13" xfId="0" applyFont="1" applyFill="1" applyBorder="1" applyAlignment="1">
      <alignment horizontal="left" wrapText="1"/>
    </xf>
    <xf numFmtId="3" fontId="7" fillId="0" borderId="13" xfId="0" applyNumberFormat="1" applyFont="1" applyBorder="1" applyAlignment="1">
      <alignment horizontal="center"/>
    </xf>
    <xf numFmtId="4" fontId="7" fillId="0" borderId="13" xfId="0" applyNumberFormat="1" applyFont="1" applyBorder="1" applyAlignment="1">
      <alignment horizontal="center"/>
    </xf>
    <xf numFmtId="0" fontId="7" fillId="0" borderId="1" xfId="0" applyFont="1" applyBorder="1" applyAlignment="1">
      <alignment horizontal="left" wrapText="1"/>
    </xf>
    <xf numFmtId="0" fontId="7" fillId="8" borderId="1" xfId="0" applyFont="1" applyFill="1" applyBorder="1" applyAlignment="1">
      <alignment horizontal="left" wrapText="1"/>
    </xf>
    <xf numFmtId="4" fontId="7" fillId="0" borderId="1" xfId="0" applyNumberFormat="1" applyFont="1" applyBorder="1" applyAlignment="1">
      <alignment horizontal="center"/>
    </xf>
    <xf numFmtId="0" fontId="7" fillId="0" borderId="18" xfId="0" applyFont="1" applyBorder="1" applyAlignment="1">
      <alignment horizontal="left" wrapText="1"/>
    </xf>
    <xf numFmtId="0" fontId="7" fillId="0" borderId="13" xfId="0" applyFont="1" applyBorder="1" applyAlignment="1">
      <alignment horizontal="left" wrapText="1"/>
    </xf>
    <xf numFmtId="3" fontId="7" fillId="0" borderId="30" xfId="0" applyNumberFormat="1" applyFont="1" applyBorder="1" applyAlignment="1">
      <alignment horizontal="center"/>
    </xf>
    <xf numFmtId="1" fontId="7" fillId="0" borderId="1" xfId="0" applyNumberFormat="1" applyFont="1" applyBorder="1" applyAlignment="1">
      <alignment horizontal="center"/>
    </xf>
    <xf numFmtId="0" fontId="7" fillId="0" borderId="13" xfId="0" applyFont="1" applyFill="1" applyBorder="1"/>
    <xf numFmtId="0" fontId="8" fillId="2" borderId="1" xfId="0" applyFont="1" applyFill="1" applyBorder="1" applyAlignment="1">
      <alignment horizontal="left"/>
    </xf>
    <xf numFmtId="171" fontId="8" fillId="2" borderId="1" xfId="0" applyNumberFormat="1" applyFont="1" applyFill="1" applyBorder="1" applyAlignment="1">
      <alignment horizontal="center"/>
    </xf>
    <xf numFmtId="4" fontId="8" fillId="2" borderId="1" xfId="0" applyNumberFormat="1" applyFont="1" applyFill="1" applyBorder="1" applyAlignment="1"/>
    <xf numFmtId="0" fontId="6" fillId="2" borderId="13" xfId="0" applyFont="1" applyFill="1" applyBorder="1" applyAlignment="1">
      <alignment horizontal="center"/>
    </xf>
    <xf numFmtId="3" fontId="7" fillId="0" borderId="13" xfId="0" applyNumberFormat="1" applyFont="1" applyBorder="1" applyAlignment="1">
      <alignment horizontal="center" vertical="center"/>
    </xf>
    <xf numFmtId="0" fontId="3" fillId="2" borderId="13" xfId="0" applyFont="1" applyFill="1" applyBorder="1" applyAlignment="1">
      <alignment horizontal="left"/>
    </xf>
    <xf numFmtId="171" fontId="3" fillId="2" borderId="13" xfId="0" applyNumberFormat="1" applyFont="1" applyFill="1" applyBorder="1" applyAlignment="1">
      <alignment horizontal="center" vertical="center"/>
    </xf>
    <xf numFmtId="4" fontId="8" fillId="2" borderId="13" xfId="0" applyNumberFormat="1" applyFont="1" applyFill="1" applyBorder="1" applyAlignment="1">
      <alignment horizontal="center" vertical="center"/>
    </xf>
    <xf numFmtId="4" fontId="3" fillId="2" borderId="13" xfId="0" applyNumberFormat="1" applyFont="1" applyFill="1" applyBorder="1" applyAlignment="1">
      <alignment horizontal="center" vertical="center"/>
    </xf>
    <xf numFmtId="0" fontId="3" fillId="2" borderId="14" xfId="0" applyFont="1" applyFill="1" applyBorder="1" applyAlignment="1">
      <alignment horizontal="left"/>
    </xf>
    <xf numFmtId="171" fontId="3" fillId="2" borderId="14" xfId="0" applyNumberFormat="1" applyFont="1" applyFill="1" applyBorder="1" applyAlignment="1">
      <alignment horizontal="center" vertical="center"/>
    </xf>
    <xf numFmtId="4" fontId="3" fillId="2" borderId="14" xfId="0" applyNumberFormat="1" applyFont="1" applyFill="1" applyBorder="1" applyAlignment="1">
      <alignment horizontal="center" vertical="center"/>
    </xf>
    <xf numFmtId="4" fontId="6" fillId="0" borderId="1" xfId="0" applyNumberFormat="1" applyFont="1" applyBorder="1" applyAlignment="1">
      <alignment horizontal="center"/>
    </xf>
    <xf numFmtId="4" fontId="6" fillId="0" borderId="14" xfId="0" applyNumberFormat="1" applyFont="1" applyBorder="1" applyAlignment="1">
      <alignment horizontal="center"/>
    </xf>
    <xf numFmtId="0" fontId="0" fillId="0" borderId="4" xfId="0" applyBorder="1" applyAlignment="1">
      <alignment wrapText="1"/>
    </xf>
    <xf numFmtId="0" fontId="60" fillId="0" borderId="0" xfId="0" applyFont="1"/>
    <xf numFmtId="0" fontId="44" fillId="12" borderId="13" xfId="0" applyFont="1" applyFill="1" applyBorder="1" applyAlignment="1">
      <alignment horizontal="left" vertical="center" wrapText="1"/>
    </xf>
    <xf numFmtId="4" fontId="44" fillId="12" borderId="13" xfId="0" applyNumberFormat="1" applyFont="1" applyFill="1" applyBorder="1" applyAlignment="1">
      <alignment horizontal="center"/>
    </xf>
    <xf numFmtId="3" fontId="44" fillId="12" borderId="13" xfId="0" applyNumberFormat="1" applyFont="1" applyFill="1" applyBorder="1" applyAlignment="1">
      <alignment horizontal="center"/>
    </xf>
    <xf numFmtId="0" fontId="47" fillId="0" borderId="13" xfId="0" applyFont="1" applyBorder="1" applyAlignment="1">
      <alignment horizontal="left" vertical="center" wrapText="1"/>
    </xf>
    <xf numFmtId="4" fontId="47" fillId="0" borderId="13" xfId="0" applyNumberFormat="1" applyFont="1" applyBorder="1" applyAlignment="1">
      <alignment horizontal="center"/>
    </xf>
    <xf numFmtId="0" fontId="47" fillId="8" borderId="13" xfId="0" applyFont="1" applyFill="1" applyBorder="1" applyAlignment="1">
      <alignment horizontal="left" vertical="center" wrapText="1"/>
    </xf>
    <xf numFmtId="3" fontId="47" fillId="8" borderId="13" xfId="0" applyNumberFormat="1" applyFont="1" applyFill="1" applyBorder="1" applyAlignment="1">
      <alignment horizontal="center"/>
    </xf>
    <xf numFmtId="4" fontId="47" fillId="8" borderId="13" xfId="0" applyNumberFormat="1" applyFont="1" applyFill="1" applyBorder="1" applyAlignment="1">
      <alignment horizontal="center"/>
    </xf>
    <xf numFmtId="0" fontId="44" fillId="4" borderId="13" xfId="0" applyFont="1" applyFill="1" applyBorder="1" applyAlignment="1">
      <alignment horizontal="left" vertical="center"/>
    </xf>
    <xf numFmtId="0" fontId="44" fillId="4" borderId="13" xfId="0" applyFont="1" applyFill="1" applyBorder="1" applyAlignment="1">
      <alignment horizontal="center" vertical="center"/>
    </xf>
    <xf numFmtId="41" fontId="44" fillId="4" borderId="13" xfId="0" applyNumberFormat="1" applyFont="1" applyFill="1" applyBorder="1" applyAlignment="1">
      <alignment horizontal="center" vertical="center"/>
    </xf>
    <xf numFmtId="4" fontId="44" fillId="4" borderId="13" xfId="0" applyNumberFormat="1" applyFont="1" applyFill="1" applyBorder="1" applyAlignment="1">
      <alignment horizontal="center" vertical="center"/>
    </xf>
    <xf numFmtId="0" fontId="45" fillId="0" borderId="0" xfId="0" applyFont="1" applyFill="1" applyBorder="1" applyAlignment="1">
      <alignment vertical="center"/>
    </xf>
    <xf numFmtId="0" fontId="6" fillId="0" borderId="24" xfId="0" applyFont="1" applyFill="1" applyBorder="1" applyAlignment="1">
      <alignment horizontal="center" vertical="center"/>
    </xf>
    <xf numFmtId="4" fontId="48" fillId="0" borderId="24" xfId="0" applyNumberFormat="1" applyFont="1" applyFill="1" applyBorder="1" applyAlignment="1">
      <alignment vertical="center"/>
    </xf>
    <xf numFmtId="4" fontId="6" fillId="0" borderId="24" xfId="0" applyNumberFormat="1" applyFont="1" applyFill="1" applyBorder="1" applyAlignment="1">
      <alignment horizontal="center" vertical="center"/>
    </xf>
    <xf numFmtId="4" fontId="48" fillId="0" borderId="0" xfId="0" applyNumberFormat="1" applyFont="1" applyFill="1" applyBorder="1" applyAlignment="1">
      <alignment vertical="center"/>
    </xf>
    <xf numFmtId="4" fontId="0" fillId="0" borderId="0" xfId="0" applyNumberFormat="1" applyFill="1" applyBorder="1"/>
    <xf numFmtId="0" fontId="0" fillId="0" borderId="0" xfId="0" applyAlignment="1">
      <alignment horizontal="center"/>
    </xf>
    <xf numFmtId="0" fontId="0" fillId="0" borderId="0" xfId="0" applyBorder="1" applyAlignment="1">
      <alignment horizontal="center" wrapText="1"/>
    </xf>
    <xf numFmtId="0" fontId="48" fillId="4" borderId="13" xfId="0" applyFont="1" applyFill="1" applyBorder="1" applyAlignment="1">
      <alignment horizontal="center"/>
    </xf>
    <xf numFmtId="0" fontId="48" fillId="4" borderId="84" xfId="0" applyFont="1" applyFill="1" applyBorder="1" applyAlignment="1">
      <alignment horizontal="center"/>
    </xf>
    <xf numFmtId="0" fontId="12" fillId="13" borderId="69" xfId="0" applyFont="1" applyFill="1" applyBorder="1" applyAlignment="1">
      <alignment horizontal="left" vertical="center" wrapText="1"/>
    </xf>
    <xf numFmtId="4" fontId="8" fillId="13" borderId="13" xfId="0" applyNumberFormat="1" applyFont="1" applyFill="1" applyBorder="1" applyAlignment="1">
      <alignment horizontal="center"/>
    </xf>
    <xf numFmtId="3" fontId="8" fillId="13" borderId="13" xfId="0" applyNumberFormat="1" applyFont="1" applyFill="1" applyBorder="1" applyAlignment="1">
      <alignment horizontal="center"/>
    </xf>
    <xf numFmtId="0" fontId="2" fillId="0" borderId="85" xfId="0" applyFont="1" applyFill="1" applyBorder="1" applyAlignment="1">
      <alignment horizontal="left" wrapText="1"/>
    </xf>
    <xf numFmtId="4" fontId="47" fillId="0" borderId="84" xfId="0" applyNumberFormat="1" applyFont="1" applyBorder="1" applyAlignment="1">
      <alignment horizontal="center"/>
    </xf>
    <xf numFmtId="4" fontId="8" fillId="13" borderId="84" xfId="0" applyNumberFormat="1" applyFont="1" applyFill="1" applyBorder="1" applyAlignment="1">
      <alignment horizontal="center"/>
    </xf>
    <xf numFmtId="0" fontId="2" fillId="0" borderId="85" xfId="0" applyFont="1" applyBorder="1" applyAlignment="1">
      <alignment horizontal="left"/>
    </xf>
    <xf numFmtId="0" fontId="2" fillId="0" borderId="85" xfId="0" applyFont="1" applyBorder="1" applyAlignment="1">
      <alignment horizontal="left" wrapText="1"/>
    </xf>
    <xf numFmtId="0" fontId="7" fillId="0" borderId="85" xfId="0" applyFont="1" applyBorder="1" applyAlignment="1">
      <alignment horizontal="left" wrapText="1"/>
    </xf>
    <xf numFmtId="0" fontId="7" fillId="0" borderId="86" xfId="0" applyFont="1" applyBorder="1" applyAlignment="1">
      <alignment horizontal="left" wrapText="1"/>
    </xf>
    <xf numFmtId="0" fontId="7" fillId="0" borderId="87" xfId="0" applyFont="1" applyBorder="1" applyAlignment="1">
      <alignment horizontal="left" wrapText="1"/>
    </xf>
    <xf numFmtId="0" fontId="2" fillId="0" borderId="69" xfId="0" applyFont="1" applyBorder="1" applyAlignment="1">
      <alignment horizontal="left" vertical="center" wrapText="1"/>
    </xf>
    <xf numFmtId="0" fontId="3" fillId="4" borderId="69" xfId="0" applyFont="1" applyFill="1" applyBorder="1" applyAlignment="1">
      <alignment horizontal="left"/>
    </xf>
    <xf numFmtId="41" fontId="3" fillId="4" borderId="13" xfId="0" applyNumberFormat="1" applyFont="1" applyFill="1" applyBorder="1" applyAlignment="1">
      <alignment horizontal="center" vertical="center"/>
    </xf>
    <xf numFmtId="4" fontId="3" fillId="4" borderId="13" xfId="0" applyNumberFormat="1" applyFont="1" applyFill="1" applyBorder="1" applyAlignment="1">
      <alignment horizontal="center" vertical="center"/>
    </xf>
    <xf numFmtId="4" fontId="3" fillId="4" borderId="84" xfId="0" applyNumberFormat="1" applyFont="1" applyFill="1" applyBorder="1" applyAlignment="1">
      <alignment horizontal="center" vertical="center"/>
    </xf>
    <xf numFmtId="0" fontId="3" fillId="4" borderId="70" xfId="0" applyFont="1" applyFill="1" applyBorder="1" applyAlignment="1">
      <alignment horizontal="left"/>
    </xf>
    <xf numFmtId="41" fontId="3" fillId="4" borderId="63" xfId="0" applyNumberFormat="1" applyFont="1" applyFill="1" applyBorder="1" applyAlignment="1">
      <alignment horizontal="center" vertical="center"/>
    </xf>
    <xf numFmtId="4" fontId="3" fillId="4" borderId="63" xfId="0" applyNumberFormat="1" applyFont="1" applyFill="1" applyBorder="1" applyAlignment="1">
      <alignment horizontal="center" vertical="center"/>
    </xf>
    <xf numFmtId="4" fontId="3" fillId="4" borderId="88" xfId="0" applyNumberFormat="1" applyFont="1" applyFill="1" applyBorder="1" applyAlignment="1">
      <alignment horizontal="center" vertical="center"/>
    </xf>
    <xf numFmtId="0" fontId="36" fillId="0" borderId="0" xfId="0" applyFont="1" applyAlignment="1">
      <alignment horizontal="center"/>
    </xf>
    <xf numFmtId="0" fontId="48" fillId="0" borderId="0" xfId="0" applyFont="1" applyAlignment="1">
      <alignment horizontal="center"/>
    </xf>
    <xf numFmtId="0" fontId="48" fillId="0" borderId="0" xfId="0" applyFont="1" applyBorder="1" applyAlignment="1">
      <alignment horizontal="center"/>
    </xf>
    <xf numFmtId="0" fontId="3" fillId="4" borderId="13" xfId="0" applyFont="1" applyFill="1" applyBorder="1" applyAlignment="1">
      <alignment horizontal="center" vertical="center" wrapText="1"/>
    </xf>
    <xf numFmtId="0" fontId="0" fillId="0" borderId="13" xfId="0" applyBorder="1" applyAlignment="1">
      <alignment horizontal="center" vertical="center"/>
    </xf>
    <xf numFmtId="0" fontId="0" fillId="0" borderId="0" xfId="0"/>
    <xf numFmtId="4" fontId="6" fillId="2" borderId="37" xfId="0" applyNumberFormat="1" applyFont="1" applyFill="1" applyBorder="1" applyAlignment="1">
      <alignment vertical="center"/>
    </xf>
    <xf numFmtId="0" fontId="9" fillId="0" borderId="0" xfId="0" applyFont="1" applyBorder="1"/>
    <xf numFmtId="0" fontId="0" fillId="0" borderId="0" xfId="0"/>
    <xf numFmtId="4" fontId="6" fillId="0" borderId="13" xfId="0" applyNumberFormat="1" applyFont="1" applyBorder="1" applyAlignment="1">
      <alignment horizontal="right" vertical="top" wrapText="1"/>
    </xf>
    <xf numFmtId="0" fontId="62" fillId="0" borderId="0" xfId="0" applyFont="1"/>
    <xf numFmtId="4" fontId="3" fillId="2" borderId="89" xfId="0" applyNumberFormat="1" applyFont="1" applyFill="1" applyBorder="1" applyAlignment="1">
      <alignment vertical="center"/>
    </xf>
    <xf numFmtId="0" fontId="6" fillId="0" borderId="1" xfId="0" applyFont="1" applyBorder="1" applyAlignment="1">
      <alignment vertical="center" wrapText="1"/>
    </xf>
    <xf numFmtId="0" fontId="0" fillId="0" borderId="0" xfId="0"/>
    <xf numFmtId="4" fontId="6" fillId="6" borderId="1" xfId="0" applyNumberFormat="1" applyFont="1" applyFill="1" applyBorder="1" applyAlignment="1">
      <alignment horizontal="center"/>
    </xf>
    <xf numFmtId="4" fontId="6" fillId="6" borderId="14" xfId="0" applyNumberFormat="1" applyFont="1" applyFill="1" applyBorder="1" applyAlignment="1">
      <alignment horizontal="center"/>
    </xf>
    <xf numFmtId="4" fontId="47" fillId="6" borderId="13" xfId="0" applyNumberFormat="1" applyFont="1" applyFill="1" applyBorder="1" applyAlignment="1">
      <alignment horizontal="center" vertical="center"/>
    </xf>
    <xf numFmtId="0" fontId="0" fillId="0" borderId="0" xfId="0"/>
    <xf numFmtId="0" fontId="0" fillId="0" borderId="0" xfId="0"/>
    <xf numFmtId="4" fontId="6" fillId="0" borderId="2" xfId="0" applyNumberFormat="1" applyFont="1" applyBorder="1" applyAlignment="1">
      <alignment horizontal="center" vertical="center"/>
    </xf>
    <xf numFmtId="4" fontId="6" fillId="0" borderId="13" xfId="0" applyNumberFormat="1" applyFont="1" applyBorder="1" applyAlignment="1">
      <alignment horizontal="center" vertical="center"/>
    </xf>
    <xf numFmtId="0" fontId="44" fillId="0" borderId="0" xfId="0" applyFont="1" applyAlignment="1">
      <alignment horizontal="center" wrapText="1"/>
    </xf>
    <xf numFmtId="0" fontId="7" fillId="8" borderId="58" xfId="0" applyFont="1" applyFill="1" applyBorder="1" applyAlignment="1">
      <alignment horizontal="left" vertical="center" wrapText="1"/>
    </xf>
    <xf numFmtId="0" fontId="7" fillId="8" borderId="20"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63" fillId="0" borderId="0" xfId="0" applyFont="1" applyBorder="1"/>
    <xf numFmtId="0" fontId="63" fillId="0" borderId="0" xfId="0" applyFont="1"/>
    <xf numFmtId="0" fontId="4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44" fillId="0" borderId="20" xfId="0" applyFont="1" applyBorder="1" applyAlignment="1">
      <alignment horizontal="center" vertical="center" wrapText="1"/>
    </xf>
    <xf numFmtId="0" fontId="7" fillId="8" borderId="13" xfId="0" applyFont="1" applyFill="1" applyBorder="1" applyAlignment="1">
      <alignment wrapText="1"/>
    </xf>
    <xf numFmtId="0" fontId="8" fillId="8" borderId="63"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63" fillId="0" borderId="0" xfId="0" applyFont="1" applyFill="1" applyBorder="1"/>
    <xf numFmtId="0" fontId="8" fillId="8" borderId="20" xfId="0" applyFont="1" applyFill="1" applyBorder="1" applyAlignment="1">
      <alignment horizontal="left" vertical="center" wrapText="1"/>
    </xf>
    <xf numFmtId="0" fontId="7" fillId="0" borderId="61" xfId="0" applyFont="1" applyBorder="1" applyAlignment="1">
      <alignment horizontal="center" vertical="justify"/>
    </xf>
    <xf numFmtId="0" fontId="8" fillId="8" borderId="53"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8" fillId="8" borderId="58" xfId="0" applyFont="1" applyFill="1" applyBorder="1" applyAlignment="1">
      <alignment horizontal="left" vertical="center" wrapText="1"/>
    </xf>
    <xf numFmtId="0" fontId="7" fillId="0" borderId="61" xfId="0" applyFont="1" applyBorder="1" applyAlignment="1">
      <alignment vertical="justify"/>
    </xf>
    <xf numFmtId="0" fontId="8" fillId="8" borderId="45" xfId="0" applyFont="1" applyFill="1" applyBorder="1" applyAlignment="1">
      <alignment horizontal="left" vertical="center" wrapText="1"/>
    </xf>
    <xf numFmtId="0" fontId="63" fillId="0" borderId="44" xfId="0" applyFont="1" applyBorder="1"/>
    <xf numFmtId="0" fontId="7" fillId="0" borderId="57" xfId="0" applyFont="1" applyBorder="1" applyAlignment="1">
      <alignment vertical="justify"/>
    </xf>
    <xf numFmtId="0" fontId="7" fillId="0" borderId="57" xfId="0" applyFont="1" applyBorder="1" applyAlignment="1">
      <alignment horizontal="center" vertical="justify"/>
    </xf>
    <xf numFmtId="0" fontId="8" fillId="0" borderId="13" xfId="0" applyFont="1" applyBorder="1" applyAlignment="1"/>
    <xf numFmtId="0" fontId="58" fillId="0" borderId="13" xfId="0" applyFont="1" applyBorder="1" applyAlignment="1">
      <alignment wrapText="1"/>
    </xf>
    <xf numFmtId="0" fontId="47" fillId="0" borderId="13" xfId="0" applyFont="1" applyBorder="1" applyAlignment="1">
      <alignment wrapText="1"/>
    </xf>
    <xf numFmtId="0" fontId="7" fillId="4" borderId="69" xfId="0" applyFont="1" applyFill="1" applyBorder="1" applyAlignment="1">
      <alignment vertical="justify"/>
    </xf>
    <xf numFmtId="0" fontId="63" fillId="8" borderId="0" xfId="0" applyFont="1" applyFill="1" applyBorder="1"/>
    <xf numFmtId="0" fontId="63" fillId="4" borderId="70" xfId="0" applyFont="1" applyFill="1" applyBorder="1"/>
    <xf numFmtId="4" fontId="47" fillId="4" borderId="63" xfId="0" applyNumberFormat="1" applyFont="1" applyFill="1" applyBorder="1" applyAlignment="1">
      <alignment vertical="center"/>
    </xf>
    <xf numFmtId="0" fontId="47" fillId="0" borderId="0" xfId="0" applyFont="1"/>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47" fillId="0" borderId="4" xfId="0" applyFont="1" applyBorder="1"/>
    <xf numFmtId="0" fontId="47" fillId="0" borderId="0" xfId="0" applyFont="1" applyBorder="1"/>
    <xf numFmtId="0" fontId="0" fillId="0" borderId="0" xfId="0"/>
    <xf numFmtId="0" fontId="18" fillId="8" borderId="0" xfId="3" applyNumberFormat="1" applyFont="1" applyFill="1" applyBorder="1" applyAlignment="1">
      <alignment horizontal="left"/>
    </xf>
    <xf numFmtId="0" fontId="6" fillId="8" borderId="0" xfId="3" applyNumberFormat="1" applyFont="1" applyFill="1" applyBorder="1" applyAlignment="1">
      <alignment horizontal="left"/>
    </xf>
    <xf numFmtId="0" fontId="2" fillId="8" borderId="0" xfId="3" applyNumberFormat="1" applyFont="1" applyFill="1" applyBorder="1" applyAlignment="1">
      <alignment horizontal="left"/>
    </xf>
    <xf numFmtId="0" fontId="6" fillId="8" borderId="0" xfId="3" applyNumberFormat="1" applyFont="1" applyFill="1" applyBorder="1" applyAlignment="1">
      <alignment vertical="center" wrapText="1"/>
    </xf>
    <xf numFmtId="0" fontId="6" fillId="8" borderId="0" xfId="3" applyNumberFormat="1" applyFont="1" applyFill="1" applyBorder="1" applyAlignment="1">
      <alignment horizontal="center" vertical="center" wrapText="1"/>
    </xf>
    <xf numFmtId="0" fontId="6" fillId="8" borderId="0" xfId="3" applyNumberFormat="1" applyFont="1" applyFill="1" applyBorder="1" applyAlignment="1">
      <alignment horizontal="center"/>
    </xf>
    <xf numFmtId="49" fontId="6" fillId="8" borderId="0" xfId="3" applyNumberFormat="1" applyFont="1" applyFill="1" applyBorder="1" applyAlignment="1">
      <alignment horizontal="center"/>
    </xf>
    <xf numFmtId="0" fontId="6" fillId="8" borderId="0" xfId="3" applyNumberFormat="1" applyFont="1" applyFill="1" applyBorder="1" applyAlignment="1">
      <alignment horizontal="right"/>
    </xf>
    <xf numFmtId="0" fontId="3" fillId="8" borderId="0" xfId="3" applyNumberFormat="1" applyFont="1" applyFill="1" applyBorder="1" applyAlignment="1">
      <alignment horizontal="left"/>
    </xf>
    <xf numFmtId="0" fontId="3" fillId="8" borderId="0" xfId="3" applyNumberFormat="1" applyFont="1" applyFill="1" applyBorder="1" applyAlignment="1">
      <alignment horizontal="right"/>
    </xf>
    <xf numFmtId="49" fontId="3" fillId="8" borderId="0" xfId="3" applyNumberFormat="1" applyFont="1" applyFill="1" applyBorder="1" applyAlignment="1">
      <alignment horizontal="left"/>
    </xf>
    <xf numFmtId="0" fontId="13" fillId="8" borderId="0" xfId="3" applyNumberFormat="1" applyFont="1" applyFill="1" applyBorder="1" applyAlignment="1">
      <alignment horizontal="left"/>
    </xf>
    <xf numFmtId="0" fontId="2" fillId="8" borderId="13" xfId="3" applyNumberFormat="1" applyFont="1" applyFill="1" applyBorder="1" applyAlignment="1">
      <alignment horizontal="center" vertical="center"/>
    </xf>
    <xf numFmtId="0" fontId="2" fillId="8" borderId="13" xfId="3" applyNumberFormat="1" applyFont="1" applyFill="1" applyBorder="1" applyAlignment="1">
      <alignment horizontal="center" vertical="top" wrapText="1"/>
    </xf>
    <xf numFmtId="49" fontId="2" fillId="8" borderId="13" xfId="3" applyNumberFormat="1" applyFont="1" applyFill="1" applyBorder="1" applyAlignment="1">
      <alignment horizontal="center" vertical="top"/>
    </xf>
    <xf numFmtId="0" fontId="2" fillId="8" borderId="13" xfId="3" applyNumberFormat="1" applyFont="1" applyFill="1" applyBorder="1" applyAlignment="1">
      <alignment horizontal="left" vertical="top"/>
    </xf>
    <xf numFmtId="49" fontId="2" fillId="8" borderId="13" xfId="3" applyNumberFormat="1" applyFont="1" applyFill="1" applyBorder="1" applyAlignment="1">
      <alignment horizontal="center"/>
    </xf>
    <xf numFmtId="0" fontId="12" fillId="8" borderId="13" xfId="3" applyNumberFormat="1" applyFont="1" applyFill="1" applyBorder="1" applyAlignment="1">
      <alignment horizontal="left" vertical="top"/>
    </xf>
    <xf numFmtId="49" fontId="12" fillId="8" borderId="13" xfId="3" applyNumberFormat="1" applyFont="1" applyFill="1" applyBorder="1" applyAlignment="1">
      <alignment horizontal="center"/>
    </xf>
    <xf numFmtId="4" fontId="12" fillId="8" borderId="13" xfId="3" applyNumberFormat="1" applyFont="1" applyFill="1" applyBorder="1" applyAlignment="1">
      <alignment horizontal="right" vertical="top"/>
    </xf>
    <xf numFmtId="0" fontId="2" fillId="8" borderId="13" xfId="3" applyNumberFormat="1" applyFont="1" applyFill="1" applyBorder="1" applyAlignment="1">
      <alignment horizontal="left" vertical="top" wrapText="1"/>
    </xf>
    <xf numFmtId="0" fontId="2" fillId="8" borderId="20" xfId="3" applyNumberFormat="1" applyFont="1" applyFill="1" applyBorder="1" applyAlignment="1">
      <alignment vertical="top"/>
    </xf>
    <xf numFmtId="49" fontId="2" fillId="8" borderId="20" xfId="3" applyNumberFormat="1" applyFont="1" applyFill="1" applyBorder="1" applyAlignment="1">
      <alignment horizontal="center"/>
    </xf>
    <xf numFmtId="4" fontId="2" fillId="8" borderId="20" xfId="3" applyNumberFormat="1" applyFont="1" applyFill="1" applyBorder="1" applyAlignment="1">
      <alignment vertical="top"/>
    </xf>
    <xf numFmtId="4" fontId="2" fillId="8" borderId="13" xfId="3" applyNumberFormat="1" applyFont="1" applyFill="1" applyBorder="1" applyAlignment="1">
      <alignment horizontal="right" vertical="top"/>
    </xf>
    <xf numFmtId="49" fontId="2" fillId="8" borderId="13" xfId="3" applyNumberFormat="1" applyFont="1" applyFill="1" applyBorder="1" applyAlignment="1">
      <alignment horizontal="center" vertical="center"/>
    </xf>
    <xf numFmtId="49" fontId="12" fillId="8" borderId="13" xfId="3" applyNumberFormat="1" applyFont="1" applyFill="1" applyBorder="1" applyAlignment="1">
      <alignment horizontal="center" vertical="center"/>
    </xf>
    <xf numFmtId="0" fontId="12" fillId="8" borderId="13" xfId="3" applyNumberFormat="1" applyFont="1" applyFill="1" applyBorder="1" applyAlignment="1">
      <alignment horizontal="left" vertical="top" wrapText="1"/>
    </xf>
    <xf numFmtId="0" fontId="22" fillId="8" borderId="0" xfId="3" applyNumberFormat="1" applyFont="1" applyFill="1" applyBorder="1" applyAlignment="1">
      <alignment horizontal="left"/>
    </xf>
    <xf numFmtId="4" fontId="26" fillId="8" borderId="13" xfId="3" applyNumberFormat="1" applyFont="1" applyFill="1" applyBorder="1" applyAlignment="1">
      <alignment horizontal="right" vertical="top"/>
    </xf>
    <xf numFmtId="0" fontId="18" fillId="8" borderId="13" xfId="3" applyNumberFormat="1" applyFont="1" applyFill="1" applyBorder="1" applyAlignment="1">
      <alignment horizontal="center"/>
    </xf>
    <xf numFmtId="0" fontId="18" fillId="8" borderId="22" xfId="3" applyNumberFormat="1" applyFont="1" applyFill="1" applyBorder="1" applyAlignment="1">
      <alignment horizontal="center"/>
    </xf>
    <xf numFmtId="0" fontId="18" fillId="8" borderId="21" xfId="3" applyNumberFormat="1" applyFont="1" applyFill="1" applyBorder="1" applyAlignment="1">
      <alignment horizontal="center"/>
    </xf>
    <xf numFmtId="0" fontId="18" fillId="8" borderId="23" xfId="3" applyNumberFormat="1" applyFont="1" applyFill="1" applyBorder="1" applyAlignment="1">
      <alignment horizontal="center"/>
    </xf>
    <xf numFmtId="49" fontId="26" fillId="8" borderId="13" xfId="3" applyNumberFormat="1" applyFont="1" applyFill="1" applyBorder="1" applyAlignment="1">
      <alignment horizontal="center"/>
    </xf>
    <xf numFmtId="49" fontId="2" fillId="8" borderId="13" xfId="3" applyNumberFormat="1" applyFont="1" applyFill="1" applyBorder="1" applyAlignment="1">
      <alignment horizontal="left" vertical="top"/>
    </xf>
    <xf numFmtId="0" fontId="18" fillId="8" borderId="4" xfId="3" applyNumberFormat="1" applyFont="1" applyFill="1" applyBorder="1" applyAlignment="1">
      <alignment horizontal="center"/>
    </xf>
    <xf numFmtId="0" fontId="19" fillId="8" borderId="0" xfId="3" applyNumberFormat="1" applyFont="1" applyFill="1" applyBorder="1" applyAlignment="1">
      <alignment horizontal="left"/>
    </xf>
    <xf numFmtId="0" fontId="14" fillId="8" borderId="0" xfId="3" applyNumberFormat="1" applyFont="1" applyFill="1" applyBorder="1" applyAlignment="1">
      <alignment horizontal="left"/>
    </xf>
    <xf numFmtId="0" fontId="18" fillId="8" borderId="0" xfId="3" applyNumberFormat="1" applyFont="1" applyFill="1" applyBorder="1" applyAlignment="1">
      <alignment horizontal="center"/>
    </xf>
    <xf numFmtId="0" fontId="14" fillId="8" borderId="0" xfId="3" applyNumberFormat="1" applyFont="1" applyFill="1" applyBorder="1" applyAlignment="1">
      <alignment horizontal="justify" wrapText="1"/>
    </xf>
    <xf numFmtId="0" fontId="23" fillId="8" borderId="0" xfId="3" applyNumberFormat="1" applyFont="1" applyFill="1" applyBorder="1" applyAlignment="1">
      <alignment horizontal="justify" wrapText="1"/>
    </xf>
    <xf numFmtId="4" fontId="6" fillId="8" borderId="1" xfId="0" applyNumberFormat="1" applyFont="1" applyFill="1" applyBorder="1" applyAlignment="1">
      <alignment horizontal="right" vertical="top"/>
    </xf>
    <xf numFmtId="0" fontId="0" fillId="0" borderId="13" xfId="0" applyBorder="1" applyAlignment="1">
      <alignment horizontal="center" wrapText="1"/>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vertical="center"/>
    </xf>
    <xf numFmtId="4" fontId="2" fillId="8" borderId="13" xfId="3" applyNumberFormat="1" applyFont="1" applyFill="1" applyBorder="1" applyAlignment="1">
      <alignment horizontal="right" vertical="top"/>
    </xf>
    <xf numFmtId="0" fontId="6" fillId="2" borderId="1" xfId="0" applyFont="1" applyFill="1" applyBorder="1" applyAlignment="1">
      <alignment horizontal="center" vertical="center" wrapText="1"/>
    </xf>
    <xf numFmtId="0" fontId="34" fillId="4" borderId="13" xfId="0" applyFont="1" applyFill="1" applyBorder="1" applyAlignment="1">
      <alignment horizontal="center" vertical="center"/>
    </xf>
    <xf numFmtId="4" fontId="6" fillId="8" borderId="14" xfId="0" applyNumberFormat="1" applyFont="1" applyFill="1" applyBorder="1" applyAlignment="1">
      <alignment horizontal="right"/>
    </xf>
    <xf numFmtId="0" fontId="18" fillId="8" borderId="13" xfId="3" applyNumberFormat="1" applyFont="1" applyFill="1" applyBorder="1" applyAlignment="1">
      <alignment horizontal="center"/>
    </xf>
    <xf numFmtId="0" fontId="13" fillId="8" borderId="13" xfId="3" applyNumberFormat="1" applyFont="1" applyFill="1" applyBorder="1" applyAlignment="1">
      <alignment horizontal="center"/>
    </xf>
    <xf numFmtId="0" fontId="22" fillId="8" borderId="13" xfId="3" applyNumberFormat="1" applyFont="1" applyFill="1" applyBorder="1" applyAlignment="1">
      <alignment horizontal="center"/>
    </xf>
    <xf numFmtId="0" fontId="28" fillId="8" borderId="22" xfId="3" applyNumberFormat="1" applyFont="1" applyFill="1" applyBorder="1" applyAlignment="1">
      <alignment horizontal="center" vertical="center" wrapText="1"/>
    </xf>
    <xf numFmtId="0" fontId="28" fillId="8" borderId="21" xfId="3" applyNumberFormat="1" applyFont="1" applyFill="1" applyBorder="1" applyAlignment="1">
      <alignment horizontal="center" vertical="center" wrapText="1"/>
    </xf>
    <xf numFmtId="0" fontId="28" fillId="8" borderId="23" xfId="3" applyNumberFormat="1" applyFont="1" applyFill="1" applyBorder="1" applyAlignment="1">
      <alignment horizontal="center" vertical="center" wrapText="1"/>
    </xf>
    <xf numFmtId="0" fontId="18" fillId="8" borderId="22" xfId="3" applyNumberFormat="1" applyFont="1" applyFill="1" applyBorder="1" applyAlignment="1">
      <alignment horizontal="center"/>
    </xf>
    <xf numFmtId="0" fontId="18" fillId="8" borderId="21" xfId="3" applyNumberFormat="1" applyFont="1" applyFill="1" applyBorder="1" applyAlignment="1">
      <alignment horizontal="center"/>
    </xf>
    <xf numFmtId="0" fontId="18" fillId="8" borderId="23" xfId="3" applyNumberFormat="1" applyFont="1" applyFill="1" applyBorder="1" applyAlignment="1">
      <alignment horizontal="center"/>
    </xf>
    <xf numFmtId="0" fontId="12" fillId="8" borderId="0" xfId="3" applyNumberFormat="1" applyFont="1" applyFill="1" applyBorder="1" applyAlignment="1">
      <alignment horizontal="center" vertical="center"/>
    </xf>
    <xf numFmtId="0" fontId="6" fillId="8" borderId="0" xfId="3" applyNumberFormat="1" applyFont="1" applyFill="1" applyBorder="1" applyAlignment="1">
      <alignment horizontal="center"/>
    </xf>
    <xf numFmtId="0" fontId="6" fillId="8" borderId="0" xfId="3" applyNumberFormat="1" applyFont="1" applyFill="1" applyBorder="1" applyAlignment="1">
      <alignment horizontal="left" wrapText="1"/>
    </xf>
    <xf numFmtId="0" fontId="6" fillId="8" borderId="0" xfId="3" applyNumberFormat="1" applyFont="1" applyFill="1" applyBorder="1" applyAlignment="1">
      <alignment horizontal="left"/>
    </xf>
    <xf numFmtId="0" fontId="3" fillId="8" borderId="0" xfId="3" applyNumberFormat="1" applyFont="1" applyFill="1" applyBorder="1" applyAlignment="1">
      <alignment horizontal="center"/>
    </xf>
    <xf numFmtId="0" fontId="6" fillId="8" borderId="0" xfId="3" applyNumberFormat="1" applyFont="1" applyFill="1" applyBorder="1" applyAlignment="1">
      <alignment horizontal="center" vertical="center" wrapText="1"/>
    </xf>
    <xf numFmtId="0" fontId="6" fillId="8" borderId="13" xfId="3" applyNumberFormat="1" applyFont="1" applyFill="1" applyBorder="1" applyAlignment="1">
      <alignment horizontal="center" vertical="center"/>
    </xf>
    <xf numFmtId="49" fontId="6" fillId="8" borderId="13" xfId="3" applyNumberFormat="1" applyFont="1" applyFill="1" applyBorder="1" applyAlignment="1">
      <alignment horizontal="center"/>
    </xf>
    <xf numFmtId="0" fontId="19" fillId="8" borderId="0" xfId="3" applyNumberFormat="1" applyFont="1" applyFill="1" applyBorder="1" applyAlignment="1">
      <alignment horizontal="center"/>
    </xf>
    <xf numFmtId="0" fontId="23" fillId="8" borderId="0" xfId="3" applyNumberFormat="1" applyFont="1" applyFill="1" applyBorder="1" applyAlignment="1">
      <alignment horizontal="center" wrapText="1"/>
    </xf>
    <xf numFmtId="49" fontId="18" fillId="8" borderId="13" xfId="3" applyNumberFormat="1" applyFont="1" applyFill="1" applyBorder="1" applyAlignment="1">
      <alignment horizontal="center"/>
    </xf>
    <xf numFmtId="4" fontId="2" fillId="8" borderId="13" xfId="3" applyNumberFormat="1" applyFont="1" applyFill="1" applyBorder="1" applyAlignment="1">
      <alignment horizontal="right" vertical="top"/>
    </xf>
    <xf numFmtId="49" fontId="2" fillId="8" borderId="13" xfId="3" applyNumberFormat="1" applyFont="1" applyFill="1" applyBorder="1" applyAlignment="1">
      <alignment horizontal="center"/>
    </xf>
    <xf numFmtId="4" fontId="2" fillId="8" borderId="13" xfId="3" applyNumberFormat="1" applyFont="1" applyFill="1" applyBorder="1" applyAlignment="1">
      <alignment horizontal="right" vertical="top" wrapText="1"/>
    </xf>
    <xf numFmtId="4" fontId="12" fillId="8" borderId="13" xfId="3" applyNumberFormat="1" applyFont="1" applyFill="1" applyBorder="1" applyAlignment="1">
      <alignment horizontal="right" vertical="top" wrapText="1"/>
    </xf>
    <xf numFmtId="49" fontId="18" fillId="8" borderId="13" xfId="3" applyNumberFormat="1" applyFont="1" applyFill="1" applyBorder="1" applyAlignment="1">
      <alignment horizontal="center" vertical="top"/>
    </xf>
    <xf numFmtId="0" fontId="2" fillId="8" borderId="13" xfId="3" applyNumberFormat="1" applyFont="1" applyFill="1" applyBorder="1" applyAlignment="1">
      <alignment horizontal="center" vertical="center"/>
    </xf>
    <xf numFmtId="0" fontId="2" fillId="8" borderId="13" xfId="3" applyNumberFormat="1" applyFont="1" applyFill="1" applyBorder="1" applyAlignment="1">
      <alignment horizontal="center" vertical="center" wrapText="1"/>
    </xf>
    <xf numFmtId="0" fontId="18" fillId="8" borderId="13" xfId="3" applyNumberFormat="1" applyFont="1" applyFill="1" applyBorder="1" applyAlignment="1">
      <alignment horizontal="center" vertical="center"/>
    </xf>
    <xf numFmtId="0" fontId="6" fillId="8" borderId="0" xfId="3" applyNumberFormat="1" applyFont="1" applyFill="1" applyBorder="1" applyAlignment="1">
      <alignment horizontal="center" vertical="top"/>
    </xf>
    <xf numFmtId="0" fontId="18" fillId="8" borderId="13" xfId="3" applyNumberFormat="1" applyFont="1" applyFill="1" applyBorder="1" applyAlignment="1">
      <alignment horizontal="center" vertical="center" wrapText="1"/>
    </xf>
    <xf numFmtId="0" fontId="13" fillId="8" borderId="0" xfId="3" applyNumberFormat="1" applyFont="1" applyFill="1" applyBorder="1" applyAlignment="1">
      <alignment horizontal="center"/>
    </xf>
    <xf numFmtId="0" fontId="18" fillId="0" borderId="25" xfId="3" applyNumberFormat="1" applyFont="1" applyBorder="1" applyAlignment="1">
      <alignment horizontal="center"/>
    </xf>
    <xf numFmtId="0" fontId="18" fillId="0" borderId="4" xfId="3" applyNumberFormat="1" applyFont="1" applyBorder="1" applyAlignment="1">
      <alignment horizontal="center"/>
    </xf>
    <xf numFmtId="0" fontId="18" fillId="0" borderId="26" xfId="3" applyNumberFormat="1" applyFont="1" applyBorder="1" applyAlignment="1">
      <alignment horizontal="center"/>
    </xf>
    <xf numFmtId="0" fontId="20" fillId="0" borderId="27" xfId="3" applyNumberFormat="1" applyFont="1" applyBorder="1" applyAlignment="1">
      <alignment horizontal="center" vertical="top"/>
    </xf>
    <xf numFmtId="0" fontId="20" fillId="0" borderId="24" xfId="3" applyNumberFormat="1" applyFont="1" applyBorder="1" applyAlignment="1">
      <alignment horizontal="center" vertical="top"/>
    </xf>
    <xf numFmtId="0" fontId="20" fillId="0" borderId="28" xfId="3" applyNumberFormat="1" applyFont="1" applyBorder="1" applyAlignment="1">
      <alignment horizontal="center" vertical="top"/>
    </xf>
    <xf numFmtId="0" fontId="23" fillId="0" borderId="0" xfId="3" applyNumberFormat="1" applyFont="1" applyBorder="1" applyAlignment="1">
      <alignment horizontal="justify" vertical="top"/>
    </xf>
    <xf numFmtId="0" fontId="19" fillId="0" borderId="0" xfId="3" applyNumberFormat="1" applyFont="1" applyBorder="1" applyAlignment="1">
      <alignment horizontal="justify" vertical="top"/>
    </xf>
    <xf numFmtId="0" fontId="23" fillId="0" borderId="0" xfId="3" applyNumberFormat="1" applyFont="1" applyBorder="1" applyAlignment="1">
      <alignment horizontal="justify" wrapText="1"/>
    </xf>
    <xf numFmtId="0" fontId="23" fillId="0" borderId="0" xfId="3" applyNumberFormat="1" applyFont="1" applyBorder="1" applyAlignment="1">
      <alignment horizontal="justify"/>
    </xf>
    <xf numFmtId="0" fontId="19" fillId="0" borderId="0" xfId="3" applyNumberFormat="1" applyFont="1" applyBorder="1" applyAlignment="1">
      <alignment horizontal="justify"/>
    </xf>
    <xf numFmtId="0" fontId="18" fillId="0" borderId="7" xfId="3" applyNumberFormat="1" applyFont="1" applyBorder="1" applyAlignment="1">
      <alignment horizontal="right"/>
    </xf>
    <xf numFmtId="0" fontId="18" fillId="0" borderId="0" xfId="3" applyNumberFormat="1" applyFont="1" applyBorder="1" applyAlignment="1">
      <alignment horizontal="right"/>
    </xf>
    <xf numFmtId="49" fontId="18" fillId="0" borderId="4" xfId="3" applyNumberFormat="1" applyFont="1" applyBorder="1" applyAlignment="1">
      <alignment horizontal="center"/>
    </xf>
    <xf numFmtId="0" fontId="18" fillId="0" borderId="0" xfId="3" applyNumberFormat="1" applyFont="1" applyBorder="1" applyAlignment="1">
      <alignment horizontal="left"/>
    </xf>
    <xf numFmtId="49" fontId="18" fillId="0" borderId="4" xfId="3" applyNumberFormat="1" applyFont="1" applyBorder="1" applyAlignment="1">
      <alignment horizontal="left"/>
    </xf>
    <xf numFmtId="49" fontId="18" fillId="0" borderId="13" xfId="3" applyNumberFormat="1" applyFont="1" applyBorder="1" applyAlignment="1">
      <alignment horizontal="center"/>
    </xf>
    <xf numFmtId="0" fontId="18" fillId="0" borderId="13" xfId="3" applyNumberFormat="1" applyFont="1" applyBorder="1" applyAlignment="1">
      <alignment horizontal="left" wrapText="1"/>
    </xf>
    <xf numFmtId="0" fontId="18" fillId="0" borderId="13" xfId="3" applyNumberFormat="1" applyFont="1" applyBorder="1" applyAlignment="1">
      <alignment horizontal="left"/>
    </xf>
    <xf numFmtId="4" fontId="13" fillId="0" borderId="13" xfId="3" applyNumberFormat="1" applyFont="1" applyFill="1" applyBorder="1" applyAlignment="1">
      <alignment horizontal="center"/>
    </xf>
    <xf numFmtId="0" fontId="18" fillId="0" borderId="13" xfId="3" applyNumberFormat="1" applyFont="1" applyBorder="1" applyAlignment="1">
      <alignment horizontal="center"/>
    </xf>
    <xf numFmtId="0" fontId="18" fillId="0" borderId="13" xfId="3" applyNumberFormat="1" applyFont="1" applyBorder="1" applyAlignment="1">
      <alignment horizontal="left" wrapText="1" indent="4"/>
    </xf>
    <xf numFmtId="0" fontId="18" fillId="0" borderId="13" xfId="3" applyNumberFormat="1" applyFont="1" applyBorder="1" applyAlignment="1">
      <alignment horizontal="left" indent="4"/>
    </xf>
    <xf numFmtId="4" fontId="18" fillId="0" borderId="13" xfId="3" applyNumberFormat="1" applyFont="1" applyBorder="1" applyAlignment="1">
      <alignment horizontal="center"/>
    </xf>
    <xf numFmtId="4" fontId="18" fillId="0" borderId="13" xfId="3" applyNumberFormat="1" applyFont="1" applyFill="1" applyBorder="1" applyAlignment="1">
      <alignment horizontal="center"/>
    </xf>
    <xf numFmtId="0" fontId="18" fillId="0" borderId="13" xfId="3" applyNumberFormat="1" applyFont="1" applyBorder="1" applyAlignment="1">
      <alignment horizontal="left" wrapText="1" indent="3"/>
    </xf>
    <xf numFmtId="0" fontId="18" fillId="0" borderId="13" xfId="3" applyNumberFormat="1" applyFont="1" applyBorder="1" applyAlignment="1">
      <alignment horizontal="left" indent="3"/>
    </xf>
    <xf numFmtId="0" fontId="18" fillId="0" borderId="13" xfId="3" applyNumberFormat="1" applyFont="1" applyBorder="1" applyAlignment="1">
      <alignment horizontal="left" wrapText="1" indent="2"/>
    </xf>
    <xf numFmtId="0" fontId="18" fillId="0" borderId="13" xfId="3" applyNumberFormat="1" applyFont="1" applyBorder="1" applyAlignment="1">
      <alignment horizontal="left" indent="2"/>
    </xf>
    <xf numFmtId="0" fontId="18" fillId="3" borderId="13" xfId="3" applyNumberFormat="1" applyFont="1" applyFill="1" applyBorder="1" applyAlignment="1">
      <alignment horizontal="left" wrapText="1" indent="3"/>
    </xf>
    <xf numFmtId="0" fontId="18" fillId="3" borderId="13" xfId="3" applyNumberFormat="1" applyFont="1" applyFill="1" applyBorder="1" applyAlignment="1">
      <alignment horizontal="left" indent="3"/>
    </xf>
    <xf numFmtId="4" fontId="13" fillId="0" borderId="13" xfId="3" applyNumberFormat="1" applyFont="1" applyFill="1" applyBorder="1" applyAlignment="1">
      <alignment horizontal="center" vertical="center"/>
    </xf>
    <xf numFmtId="4" fontId="18" fillId="0" borderId="13" xfId="3" applyNumberFormat="1" applyFont="1" applyFill="1" applyBorder="1" applyAlignment="1">
      <alignment horizontal="center" vertical="center"/>
    </xf>
    <xf numFmtId="0" fontId="18" fillId="0" borderId="13" xfId="3" applyNumberFormat="1" applyFont="1" applyBorder="1" applyAlignment="1">
      <alignment horizontal="left" wrapText="1" indent="1"/>
    </xf>
    <xf numFmtId="0" fontId="18" fillId="0" borderId="13" xfId="3" applyNumberFormat="1" applyFont="1" applyBorder="1" applyAlignment="1">
      <alignment horizontal="left" indent="1"/>
    </xf>
    <xf numFmtId="49" fontId="18" fillId="0" borderId="13" xfId="3" applyNumberFormat="1" applyFont="1" applyBorder="1" applyAlignment="1">
      <alignment horizontal="center" vertical="top"/>
    </xf>
    <xf numFmtId="49" fontId="13" fillId="0" borderId="13" xfId="3" applyNumberFormat="1" applyFont="1" applyBorder="1" applyAlignment="1">
      <alignment horizontal="center"/>
    </xf>
    <xf numFmtId="0" fontId="13" fillId="0" borderId="13" xfId="3" applyNumberFormat="1" applyFont="1" applyBorder="1" applyAlignment="1">
      <alignment horizontal="left"/>
    </xf>
    <xf numFmtId="4" fontId="13" fillId="0" borderId="13" xfId="3" applyNumberFormat="1" applyFont="1" applyBorder="1" applyAlignment="1">
      <alignment horizontal="center"/>
    </xf>
    <xf numFmtId="0" fontId="13" fillId="0" borderId="13" xfId="3" applyNumberFormat="1" applyFont="1" applyBorder="1" applyAlignment="1">
      <alignment horizontal="center"/>
    </xf>
    <xf numFmtId="0" fontId="13" fillId="0" borderId="0" xfId="3" applyNumberFormat="1" applyFont="1" applyBorder="1" applyAlignment="1">
      <alignment horizontal="center"/>
    </xf>
    <xf numFmtId="0" fontId="18" fillId="0" borderId="13" xfId="3" applyNumberFormat="1" applyFont="1" applyBorder="1" applyAlignment="1">
      <alignment horizontal="center" vertical="center" wrapText="1"/>
    </xf>
    <xf numFmtId="0" fontId="18" fillId="0" borderId="13" xfId="3" applyNumberFormat="1" applyFont="1" applyBorder="1" applyAlignment="1">
      <alignment horizontal="center" vertical="center"/>
    </xf>
    <xf numFmtId="0" fontId="18" fillId="0" borderId="22" xfId="3" applyNumberFormat="1" applyFont="1" applyBorder="1" applyAlignment="1">
      <alignment horizontal="right"/>
    </xf>
    <xf numFmtId="0" fontId="18" fillId="0" borderId="21" xfId="3" applyNumberFormat="1" applyFont="1" applyBorder="1" applyAlignment="1">
      <alignment horizontal="right"/>
    </xf>
    <xf numFmtId="0" fontId="18" fillId="0" borderId="23" xfId="3" applyNumberFormat="1" applyFont="1" applyBorder="1" applyAlignment="1">
      <alignment horizontal="right"/>
    </xf>
    <xf numFmtId="49" fontId="18" fillId="0" borderId="22" xfId="3" applyNumberFormat="1" applyFont="1" applyBorder="1" applyAlignment="1">
      <alignment horizontal="left"/>
    </xf>
    <xf numFmtId="49" fontId="18" fillId="0" borderId="21" xfId="3" applyNumberFormat="1" applyFont="1" applyBorder="1" applyAlignment="1">
      <alignment horizontal="left"/>
    </xf>
    <xf numFmtId="49" fontId="18" fillId="0" borderId="23" xfId="3" applyNumberFormat="1" applyFont="1" applyBorder="1" applyAlignment="1">
      <alignment horizontal="left"/>
    </xf>
    <xf numFmtId="0" fontId="18" fillId="0" borderId="22" xfId="3" applyNumberFormat="1" applyFont="1" applyBorder="1" applyAlignment="1">
      <alignment horizontal="left"/>
    </xf>
    <xf numFmtId="0" fontId="18" fillId="0" borderId="21" xfId="3" applyNumberFormat="1" applyFont="1" applyBorder="1" applyAlignment="1">
      <alignment horizontal="left"/>
    </xf>
    <xf numFmtId="0" fontId="18" fillId="0" borderId="23" xfId="3" applyNumberFormat="1" applyFont="1" applyBorder="1" applyAlignment="1">
      <alignment horizontal="left"/>
    </xf>
    <xf numFmtId="0" fontId="18" fillId="0" borderId="13" xfId="3" applyNumberFormat="1" applyFont="1" applyBorder="1" applyAlignment="1">
      <alignment horizontal="right"/>
    </xf>
    <xf numFmtId="49" fontId="18" fillId="0" borderId="13" xfId="3" applyNumberFormat="1" applyFont="1" applyBorder="1" applyAlignment="1">
      <alignment horizontal="left"/>
    </xf>
    <xf numFmtId="0" fontId="18" fillId="0" borderId="13" xfId="3" applyNumberFormat="1" applyFont="1" applyBorder="1" applyAlignment="1">
      <alignment horizontal="center" vertical="top" wrapText="1"/>
    </xf>
    <xf numFmtId="0" fontId="6" fillId="0" borderId="2" xfId="0" applyFont="1" applyBorder="1" applyAlignment="1">
      <alignment wrapText="1"/>
    </xf>
    <xf numFmtId="0" fontId="6" fillId="0" borderId="29" xfId="0" applyFont="1" applyBorder="1" applyAlignment="1">
      <alignment horizontal="center" vertical="top"/>
    </xf>
    <xf numFmtId="0" fontId="6" fillId="0" borderId="3" xfId="0" applyFont="1" applyBorder="1" applyAlignment="1">
      <alignment horizontal="center"/>
    </xf>
    <xf numFmtId="0" fontId="3" fillId="2" borderId="22"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0" xfId="0" applyFont="1" applyBorder="1" applyAlignment="1">
      <alignment horizontal="center" wrapText="1"/>
    </xf>
    <xf numFmtId="0" fontId="6" fillId="2" borderId="1" xfId="0" applyFont="1" applyFill="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wrapText="1"/>
    </xf>
    <xf numFmtId="0" fontId="6" fillId="0" borderId="1" xfId="0" applyFont="1" applyBorder="1"/>
    <xf numFmtId="0" fontId="6" fillId="0" borderId="2" xfId="0" applyFont="1" applyBorder="1"/>
    <xf numFmtId="0" fontId="6" fillId="0" borderId="16" xfId="0" applyFont="1" applyBorder="1"/>
    <xf numFmtId="0" fontId="6" fillId="0" borderId="30" xfId="0" applyFont="1" applyBorder="1"/>
    <xf numFmtId="0" fontId="3" fillId="0" borderId="0" xfId="0" applyFont="1" applyBorder="1" applyAlignment="1">
      <alignment horizontal="center" vertical="center" wrapText="1"/>
    </xf>
    <xf numFmtId="0" fontId="6" fillId="0" borderId="0" xfId="0" applyFont="1" applyBorder="1" applyAlignment="1">
      <alignment horizontal="center" vertical="top"/>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23" xfId="0" applyFont="1" applyFill="1" applyBorder="1" applyAlignment="1">
      <alignment horizontal="left" vertical="center" wrapText="1"/>
    </xf>
    <xf numFmtId="2" fontId="3" fillId="0" borderId="0" xfId="0" applyNumberFormat="1" applyFont="1" applyBorder="1" applyAlignment="1">
      <alignment horizontal="center" wrapText="1"/>
    </xf>
    <xf numFmtId="0" fontId="6" fillId="0" borderId="0" xfId="0" applyFont="1" applyBorder="1" applyAlignment="1">
      <alignment horizontal="center"/>
    </xf>
    <xf numFmtId="0" fontId="6" fillId="0" borderId="18" xfId="0" applyFont="1" applyBorder="1" applyAlignment="1">
      <alignment horizontal="left"/>
    </xf>
    <xf numFmtId="0" fontId="6" fillId="0" borderId="2" xfId="0" applyFont="1" applyBorder="1" applyAlignment="1">
      <alignment horizontal="center" wrapText="1"/>
    </xf>
    <xf numFmtId="0" fontId="6" fillId="0" borderId="16" xfId="0" applyFont="1" applyBorder="1" applyAlignment="1">
      <alignment horizontal="center" wrapText="1"/>
    </xf>
    <xf numFmtId="0" fontId="6" fillId="0" borderId="30" xfId="0" applyFont="1" applyBorder="1" applyAlignment="1">
      <alignment horizontal="center" wrapText="1"/>
    </xf>
    <xf numFmtId="0" fontId="2" fillId="0" borderId="72" xfId="3" applyFont="1" applyFill="1" applyBorder="1" applyAlignment="1">
      <alignment horizontal="left" vertical="center" wrapText="1"/>
    </xf>
    <xf numFmtId="0" fontId="2" fillId="0" borderId="16" xfId="3" applyFont="1" applyFill="1" applyBorder="1" applyAlignment="1">
      <alignment horizontal="left" vertical="center" wrapText="1"/>
    </xf>
    <xf numFmtId="0" fontId="2" fillId="0" borderId="17" xfId="3"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6" xfId="0" applyFont="1" applyBorder="1" applyAlignment="1">
      <alignment horizontal="left" vertical="center" wrapText="1"/>
    </xf>
    <xf numFmtId="0" fontId="6" fillId="0" borderId="30" xfId="0" applyFont="1" applyBorder="1" applyAlignment="1">
      <alignment horizontal="left" vertical="center" wrapText="1"/>
    </xf>
    <xf numFmtId="0" fontId="7" fillId="0" borderId="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2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13" xfId="0" applyFont="1" applyFill="1" applyBorder="1" applyAlignment="1">
      <alignment vertical="center" wrapText="1"/>
    </xf>
    <xf numFmtId="0" fontId="50" fillId="8" borderId="13" xfId="0" applyFont="1" applyFill="1" applyBorder="1" applyAlignment="1">
      <alignment vertical="center" wrapText="1"/>
    </xf>
    <xf numFmtId="0" fontId="6" fillId="0" borderId="24" xfId="0" applyFont="1" applyBorder="1" applyAlignment="1">
      <alignment horizontal="center" vertical="top"/>
    </xf>
    <xf numFmtId="0" fontId="6" fillId="0" borderId="0" xfId="0" applyFont="1" applyBorder="1" applyAlignment="1">
      <alignment horizontal="left" vertical="center"/>
    </xf>
    <xf numFmtId="0" fontId="3" fillId="0" borderId="3" xfId="0" applyFont="1" applyBorder="1" applyAlignment="1">
      <alignment horizontal="center" vertical="center" wrapText="1"/>
    </xf>
    <xf numFmtId="0" fontId="6" fillId="0" borderId="32" xfId="0" applyFont="1" applyBorder="1" applyAlignment="1">
      <alignment horizontal="center" vertical="top"/>
    </xf>
    <xf numFmtId="0" fontId="3" fillId="2" borderId="2" xfId="0" applyFont="1" applyFill="1" applyBorder="1" applyAlignment="1">
      <alignment vertical="center"/>
    </xf>
    <xf numFmtId="0" fontId="6" fillId="2" borderId="15" xfId="0" applyFont="1" applyFill="1" applyBorder="1" applyAlignment="1">
      <alignment horizontal="center" vertical="center"/>
    </xf>
    <xf numFmtId="0" fontId="30" fillId="0" borderId="14" xfId="0" applyFont="1" applyFill="1" applyBorder="1" applyAlignment="1">
      <alignment vertical="center" wrapText="1"/>
    </xf>
    <xf numFmtId="0" fontId="3" fillId="2" borderId="33" xfId="0" applyFont="1" applyFill="1" applyBorder="1" applyAlignment="1">
      <alignment horizontal="left" vertical="center"/>
    </xf>
    <xf numFmtId="0" fontId="3" fillId="2" borderId="32" xfId="0" applyFont="1" applyFill="1" applyBorder="1" applyAlignment="1">
      <alignment horizontal="left" vertical="center"/>
    </xf>
    <xf numFmtId="0" fontId="3" fillId="2" borderId="34" xfId="0" applyFont="1" applyFill="1" applyBorder="1" applyAlignment="1">
      <alignment horizontal="left" vertical="center"/>
    </xf>
    <xf numFmtId="0" fontId="3" fillId="2" borderId="2"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3" xfId="0" applyFont="1" applyFill="1" applyBorder="1" applyAlignment="1">
      <alignment vertical="center" wrapTex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2" xfId="0" applyFont="1" applyFill="1" applyBorder="1" applyAlignment="1">
      <alignment vertical="center" wrapText="1"/>
    </xf>
    <xf numFmtId="0" fontId="6" fillId="8" borderId="1" xfId="0" applyFont="1" applyFill="1" applyBorder="1" applyAlignment="1">
      <alignment vertical="center" wrapText="1"/>
    </xf>
    <xf numFmtId="0" fontId="9" fillId="0" borderId="0" xfId="0" applyFont="1" applyBorder="1"/>
    <xf numFmtId="0" fontId="3" fillId="2" borderId="17" xfId="0" applyFont="1" applyFill="1" applyBorder="1" applyAlignment="1">
      <alignment horizontal="left" vertical="center"/>
    </xf>
    <xf numFmtId="0" fontId="3" fillId="2" borderId="17"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6" fillId="8" borderId="30" xfId="0" applyFont="1" applyFill="1" applyBorder="1" applyAlignment="1">
      <alignment horizontal="left" vertical="center" wrapText="1"/>
    </xf>
    <xf numFmtId="0" fontId="3" fillId="0" borderId="4" xfId="0" applyFont="1" applyBorder="1" applyAlignment="1">
      <alignment horizontal="center" wrapText="1"/>
    </xf>
    <xf numFmtId="0" fontId="6" fillId="8" borderId="15" xfId="0" applyFont="1" applyFill="1" applyBorder="1" applyAlignment="1">
      <alignment horizontal="left" vertical="center" wrapText="1"/>
    </xf>
    <xf numFmtId="0" fontId="6" fillId="8" borderId="29" xfId="0" applyFont="1" applyFill="1" applyBorder="1" applyAlignment="1">
      <alignment horizontal="left" vertical="center" wrapText="1"/>
    </xf>
    <xf numFmtId="0" fontId="6" fillId="8" borderId="48" xfId="0" applyFont="1" applyFill="1" applyBorder="1" applyAlignment="1">
      <alignment horizontal="left" vertical="center" wrapText="1"/>
    </xf>
    <xf numFmtId="49" fontId="7" fillId="8" borderId="22" xfId="0" applyNumberFormat="1" applyFont="1" applyFill="1" applyBorder="1" applyAlignment="1">
      <alignment horizontal="left" vertical="center" wrapText="1"/>
    </xf>
    <xf numFmtId="49" fontId="7" fillId="8" borderId="21" xfId="0" applyNumberFormat="1" applyFont="1" applyFill="1" applyBorder="1" applyAlignment="1">
      <alignment horizontal="left" vertical="center" wrapText="1"/>
    </xf>
    <xf numFmtId="49" fontId="7" fillId="8" borderId="49" xfId="0" applyNumberFormat="1" applyFont="1" applyFill="1" applyBorder="1" applyAlignment="1">
      <alignment horizontal="left" vertical="center" wrapText="1"/>
    </xf>
    <xf numFmtId="0" fontId="6" fillId="8" borderId="37"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47" xfId="0" applyFont="1" applyFill="1" applyBorder="1" applyAlignment="1">
      <alignment horizontal="left" vertical="center" wrapText="1"/>
    </xf>
    <xf numFmtId="0" fontId="3" fillId="2" borderId="1" xfId="0" applyFont="1" applyFill="1" applyBorder="1" applyAlignment="1">
      <alignment horizontal="center" vertical="center"/>
    </xf>
    <xf numFmtId="0" fontId="7" fillId="8" borderId="13" xfId="3" applyFont="1" applyFill="1" applyBorder="1" applyAlignment="1">
      <alignment vertical="center" wrapText="1"/>
    </xf>
    <xf numFmtId="0" fontId="7" fillId="0" borderId="13" xfId="3" applyFont="1" applyFill="1" applyBorder="1" applyAlignment="1">
      <alignment horizontal="left" vertical="center" wrapText="1"/>
    </xf>
    <xf numFmtId="0" fontId="36" fillId="8" borderId="13" xfId="3" applyFont="1" applyFill="1" applyBorder="1" applyAlignment="1">
      <alignment vertical="center" wrapText="1"/>
    </xf>
    <xf numFmtId="0" fontId="3" fillId="2" borderId="40" xfId="0" applyFont="1" applyFill="1" applyBorder="1" applyAlignment="1">
      <alignment horizontal="left" vertical="center"/>
    </xf>
    <xf numFmtId="0" fontId="3" fillId="2" borderId="31" xfId="0" applyFont="1" applyFill="1" applyBorder="1" applyAlignment="1">
      <alignment horizontal="left" vertical="center"/>
    </xf>
    <xf numFmtId="0" fontId="3" fillId="2" borderId="41" xfId="0" applyFont="1" applyFill="1" applyBorder="1" applyAlignment="1">
      <alignment horizontal="left" vertical="center"/>
    </xf>
    <xf numFmtId="0" fontId="3" fillId="2" borderId="13"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0" fillId="0" borderId="50" xfId="3" applyFont="1" applyFill="1" applyBorder="1" applyAlignment="1">
      <alignment horizontal="left" vertical="center" wrapText="1"/>
    </xf>
    <xf numFmtId="0" fontId="40" fillId="0" borderId="24" xfId="3" applyFont="1" applyFill="1" applyBorder="1" applyAlignment="1">
      <alignment horizontal="left" vertical="center" wrapText="1"/>
    </xf>
    <xf numFmtId="0" fontId="40" fillId="0" borderId="51" xfId="3" applyFont="1" applyFill="1" applyBorder="1" applyAlignment="1">
      <alignment horizontal="left" vertical="center" wrapText="1"/>
    </xf>
    <xf numFmtId="0" fontId="40" fillId="0" borderId="44" xfId="3" applyFont="1" applyFill="1" applyBorder="1" applyAlignment="1">
      <alignment horizontal="left" vertical="center" wrapText="1"/>
    </xf>
    <xf numFmtId="0" fontId="40" fillId="0" borderId="0" xfId="3" applyFont="1" applyFill="1" applyBorder="1" applyAlignment="1">
      <alignment horizontal="left" vertical="center" wrapText="1"/>
    </xf>
    <xf numFmtId="0" fontId="40" fillId="0" borderId="52" xfId="3" applyFont="1" applyFill="1" applyBorder="1" applyAlignment="1">
      <alignment horizontal="left" vertical="center" wrapText="1"/>
    </xf>
    <xf numFmtId="0" fontId="40" fillId="0" borderId="45" xfId="3" applyFont="1" applyFill="1" applyBorder="1" applyAlignment="1">
      <alignment horizontal="left" vertical="center" wrapText="1"/>
    </xf>
    <xf numFmtId="0" fontId="40" fillId="0" borderId="4" xfId="3" applyFont="1" applyFill="1" applyBorder="1" applyAlignment="1">
      <alignment horizontal="left" vertical="center" wrapText="1"/>
    </xf>
    <xf numFmtId="0" fontId="40" fillId="0" borderId="46" xfId="3" applyFont="1" applyFill="1" applyBorder="1" applyAlignment="1">
      <alignment horizontal="left" vertical="center" wrapText="1"/>
    </xf>
    <xf numFmtId="0" fontId="12" fillId="2" borderId="22"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23" xfId="0" applyFont="1" applyFill="1" applyBorder="1" applyAlignment="1">
      <alignment horizontal="left" vertical="center"/>
    </xf>
    <xf numFmtId="0" fontId="38" fillId="9" borderId="22" xfId="3" applyFont="1" applyFill="1" applyBorder="1" applyAlignment="1">
      <alignment horizontal="left" vertical="center" wrapText="1"/>
    </xf>
    <xf numFmtId="0" fontId="17" fillId="0" borderId="21" xfId="3" applyFont="1" applyBorder="1" applyAlignment="1">
      <alignment horizontal="left" vertical="center" wrapText="1"/>
    </xf>
    <xf numFmtId="0" fontId="17" fillId="0" borderId="23" xfId="3" applyFont="1" applyBorder="1" applyAlignment="1">
      <alignment horizontal="left" vertical="center" wrapText="1"/>
    </xf>
    <xf numFmtId="0" fontId="36" fillId="0" borderId="13" xfId="3" applyFont="1" applyBorder="1" applyAlignment="1">
      <alignment horizontal="left" vertical="center" wrapText="1"/>
    </xf>
    <xf numFmtId="0" fontId="2" fillId="0" borderId="2" xfId="0" applyFont="1" applyBorder="1" applyAlignment="1">
      <alignment horizontal="left" vertical="top" wrapText="1"/>
    </xf>
    <xf numFmtId="0" fontId="2" fillId="0" borderId="16" xfId="0" applyFont="1" applyBorder="1" applyAlignment="1">
      <alignment horizontal="left" vertical="top" wrapText="1"/>
    </xf>
    <xf numFmtId="0" fontId="2" fillId="0" borderId="30" xfId="0" applyFont="1" applyBorder="1" applyAlignment="1">
      <alignment horizontal="left" vertical="top" wrapText="1"/>
    </xf>
    <xf numFmtId="0" fontId="38" fillId="0" borderId="13" xfId="3" applyFont="1" applyBorder="1" applyAlignment="1">
      <alignment horizontal="left" vertical="center" wrapText="1"/>
    </xf>
    <xf numFmtId="0" fontId="39" fillId="0" borderId="13" xfId="3" applyFont="1" applyBorder="1" applyAlignment="1">
      <alignment horizontal="left" vertical="center" wrapText="1"/>
    </xf>
    <xf numFmtId="0" fontId="2" fillId="0" borderId="40" xfId="0" applyFont="1" applyBorder="1" applyAlignment="1">
      <alignment horizontal="left" vertical="top" wrapText="1"/>
    </xf>
    <xf numFmtId="0" fontId="2" fillId="0" borderId="31" xfId="0" applyFont="1" applyBorder="1" applyAlignment="1">
      <alignment horizontal="left" vertical="top" wrapText="1"/>
    </xf>
    <xf numFmtId="0" fontId="2" fillId="0" borderId="41" xfId="0" applyFont="1" applyBorder="1" applyAlignment="1">
      <alignment horizontal="left" vertical="top" wrapText="1"/>
    </xf>
    <xf numFmtId="0" fontId="40" fillId="0" borderId="13" xfId="3" applyFont="1" applyFill="1" applyBorder="1" applyAlignment="1">
      <alignment horizontal="left" vertical="center" wrapText="1"/>
    </xf>
    <xf numFmtId="0" fontId="2" fillId="0" borderId="42" xfId="0" applyFont="1" applyBorder="1" applyAlignment="1">
      <alignment horizontal="center" vertical="top"/>
    </xf>
    <xf numFmtId="0" fontId="6" fillId="0" borderId="31" xfId="0" applyFont="1" applyBorder="1" applyAlignment="1">
      <alignment horizontal="center"/>
    </xf>
    <xf numFmtId="0" fontId="2" fillId="0" borderId="0" xfId="0" applyFont="1" applyBorder="1" applyAlignment="1">
      <alignment horizontal="center" vertical="top"/>
    </xf>
    <xf numFmtId="0" fontId="12" fillId="2" borderId="1" xfId="0" applyFont="1" applyFill="1" applyBorder="1" applyAlignment="1">
      <alignment horizontal="left" vertical="center"/>
    </xf>
    <xf numFmtId="0" fontId="12" fillId="2" borderId="16" xfId="0" applyFont="1" applyFill="1" applyBorder="1" applyAlignment="1">
      <alignment horizontal="center" vertical="center"/>
    </xf>
    <xf numFmtId="0" fontId="12" fillId="2" borderId="35" xfId="0" applyFont="1" applyFill="1" applyBorder="1" applyAlignment="1">
      <alignment horizontal="left" vertical="center"/>
    </xf>
    <xf numFmtId="0" fontId="12" fillId="2" borderId="32" xfId="0" applyFont="1" applyFill="1" applyBorder="1" applyAlignment="1">
      <alignment horizontal="left" vertical="center"/>
    </xf>
    <xf numFmtId="0" fontId="12" fillId="2" borderId="36" xfId="0" applyFont="1" applyFill="1" applyBorder="1" applyAlignment="1">
      <alignment horizontal="left" vertical="center"/>
    </xf>
    <xf numFmtId="0" fontId="37" fillId="0" borderId="3" xfId="0" applyFont="1" applyBorder="1" applyAlignment="1">
      <alignment horizontal="center" wrapText="1"/>
    </xf>
    <xf numFmtId="0" fontId="4" fillId="0" borderId="44" xfId="3" applyFont="1" applyBorder="1" applyAlignment="1">
      <alignment horizontal="left"/>
    </xf>
    <xf numFmtId="0" fontId="4" fillId="0" borderId="0" xfId="3" applyFont="1" applyBorder="1" applyAlignment="1">
      <alignment horizontal="left"/>
    </xf>
    <xf numFmtId="0" fontId="4" fillId="0" borderId="0" xfId="0" applyFont="1" applyBorder="1" applyAlignment="1">
      <alignment horizontal="center" vertical="top"/>
    </xf>
    <xf numFmtId="0" fontId="7" fillId="0" borderId="2" xfId="0" applyFont="1" applyBorder="1" applyAlignment="1">
      <alignment horizontal="left" vertical="top" wrapText="1"/>
    </xf>
    <xf numFmtId="0" fontId="7" fillId="0" borderId="16" xfId="0" applyFont="1" applyBorder="1" applyAlignment="1">
      <alignment horizontal="left" vertical="top" wrapText="1"/>
    </xf>
    <xf numFmtId="0" fontId="7" fillId="0" borderId="30" xfId="0" applyFont="1" applyBorder="1" applyAlignment="1">
      <alignment horizontal="left" vertical="top" wrapText="1"/>
    </xf>
    <xf numFmtId="0" fontId="8" fillId="2" borderId="1" xfId="0" applyFont="1" applyFill="1" applyBorder="1" applyAlignment="1">
      <alignment horizontal="center" vertical="center" wrapText="1"/>
    </xf>
    <xf numFmtId="0" fontId="7" fillId="0" borderId="1" xfId="0" applyFont="1" applyBorder="1" applyAlignment="1">
      <alignment vertical="top" wrapText="1"/>
    </xf>
    <xf numFmtId="0" fontId="7" fillId="0" borderId="2" xfId="0" applyFont="1" applyBorder="1" applyAlignment="1">
      <alignment horizontal="center" vertical="top" wrapText="1"/>
    </xf>
    <xf numFmtId="0" fontId="7" fillId="0" borderId="16" xfId="0" applyFont="1" applyBorder="1" applyAlignment="1">
      <alignment horizontal="center" vertical="top" wrapText="1"/>
    </xf>
    <xf numFmtId="0" fontId="7" fillId="0" borderId="30" xfId="0" applyFont="1" applyBorder="1" applyAlignment="1">
      <alignment horizontal="center" vertical="top" wrapText="1"/>
    </xf>
    <xf numFmtId="0" fontId="6" fillId="2" borderId="90"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7" fillId="0" borderId="4" xfId="0" applyFont="1" applyBorder="1" applyAlignment="1">
      <alignment horizontal="center"/>
    </xf>
    <xf numFmtId="0" fontId="47" fillId="0" borderId="0" xfId="0" applyFont="1" applyBorder="1" applyAlignment="1">
      <alignment horizontal="center"/>
    </xf>
    <xf numFmtId="0" fontId="47" fillId="0" borderId="24" xfId="0" applyFont="1" applyBorder="1" applyAlignment="1">
      <alignment horizontal="center" vertical="top"/>
    </xf>
    <xf numFmtId="0" fontId="47" fillId="0" borderId="0" xfId="0" applyFont="1" applyBorder="1" applyAlignment="1">
      <alignment horizontal="center" vertical="top"/>
    </xf>
    <xf numFmtId="0" fontId="7" fillId="0" borderId="20" xfId="0" applyFont="1" applyBorder="1" applyAlignment="1">
      <alignment horizontal="center" vertical="justify"/>
    </xf>
    <xf numFmtId="0" fontId="7" fillId="0" borderId="66" xfId="0" applyFont="1" applyBorder="1" applyAlignment="1">
      <alignment horizontal="center" vertical="justify"/>
    </xf>
    <xf numFmtId="0" fontId="7" fillId="0" borderId="58" xfId="0" applyFont="1" applyBorder="1" applyAlignment="1">
      <alignment horizontal="center" vertical="justify"/>
    </xf>
    <xf numFmtId="0" fontId="7" fillId="0" borderId="61" xfId="0" applyFont="1" applyBorder="1" applyAlignment="1">
      <alignment horizontal="center" vertical="justify"/>
    </xf>
    <xf numFmtId="0" fontId="7" fillId="0" borderId="62" xfId="0" applyFont="1" applyBorder="1" applyAlignment="1">
      <alignment horizontal="center" vertical="justify"/>
    </xf>
    <xf numFmtId="0" fontId="7" fillId="0" borderId="53" xfId="0" applyFont="1" applyBorder="1" applyAlignment="1">
      <alignment horizontal="center" vertical="justify"/>
    </xf>
    <xf numFmtId="0" fontId="7" fillId="0" borderId="64" xfId="0" applyFont="1" applyBorder="1" applyAlignment="1">
      <alignment horizontal="center" vertical="justify"/>
    </xf>
    <xf numFmtId="0" fontId="7" fillId="0" borderId="65" xfId="0" applyFont="1" applyBorder="1" applyAlignment="1">
      <alignment horizontal="center" vertical="justify"/>
    </xf>
    <xf numFmtId="0" fontId="7" fillId="0" borderId="59" xfId="0" applyFont="1" applyBorder="1" applyAlignment="1">
      <alignment horizontal="center" vertical="justify"/>
    </xf>
    <xf numFmtId="0" fontId="44" fillId="0" borderId="0" xfId="0" applyFont="1" applyAlignment="1">
      <alignment horizontal="center"/>
    </xf>
    <xf numFmtId="0" fontId="44" fillId="0" borderId="0" xfId="0" applyFont="1" applyAlignment="1">
      <alignment horizontal="center" wrapText="1"/>
    </xf>
    <xf numFmtId="0" fontId="44" fillId="0" borderId="0" xfId="0" applyFont="1" applyBorder="1" applyAlignment="1">
      <alignment horizontal="center" wrapText="1"/>
    </xf>
    <xf numFmtId="0" fontId="7" fillId="0" borderId="0" xfId="0" applyFont="1" applyBorder="1" applyAlignment="1">
      <alignment horizontal="center" vertical="top"/>
    </xf>
    <xf numFmtId="0" fontId="47" fillId="0" borderId="53" xfId="0" applyFont="1" applyBorder="1" applyAlignment="1">
      <alignment horizontal="center" vertical="center" wrapText="1"/>
    </xf>
    <xf numFmtId="0" fontId="47" fillId="0" borderId="5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8"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8"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6"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56" xfId="0" applyFont="1" applyBorder="1" applyAlignment="1">
      <alignment horizontal="center" vertical="center" wrapText="1"/>
    </xf>
    <xf numFmtId="0" fontId="50" fillId="0" borderId="0" xfId="0" applyFont="1" applyBorder="1" applyAlignment="1">
      <alignment horizontal="right" wrapText="1"/>
    </xf>
    <xf numFmtId="0" fontId="50" fillId="0" borderId="0" xfId="0" applyFont="1" applyFill="1" applyBorder="1" applyAlignment="1">
      <alignment horizontal="right" wrapText="1"/>
    </xf>
    <xf numFmtId="0" fontId="40" fillId="0" borderId="0" xfId="0" applyFont="1" applyAlignment="1">
      <alignment horizontal="center"/>
    </xf>
    <xf numFmtId="0" fontId="40" fillId="0" borderId="0" xfId="0" applyFont="1" applyAlignment="1">
      <alignment horizontal="center" wrapText="1"/>
    </xf>
    <xf numFmtId="0" fontId="40" fillId="0" borderId="4" xfId="0" applyFont="1" applyBorder="1" applyAlignment="1">
      <alignment horizontal="center" wrapText="1"/>
    </xf>
    <xf numFmtId="0" fontId="43" fillId="0" borderId="0" xfId="0" applyFont="1" applyAlignment="1">
      <alignment horizontal="center" wrapText="1"/>
    </xf>
    <xf numFmtId="0" fontId="50" fillId="0" borderId="0" xfId="0" applyFont="1" applyAlignment="1">
      <alignment horizontal="right" wrapText="1"/>
    </xf>
    <xf numFmtId="0" fontId="50" fillId="0" borderId="0" xfId="0" applyFont="1" applyFill="1" applyAlignment="1">
      <alignment horizontal="right" wrapText="1"/>
    </xf>
    <xf numFmtId="0" fontId="50" fillId="0" borderId="0" xfId="0" applyFont="1" applyAlignment="1">
      <alignment wrapText="1"/>
    </xf>
    <xf numFmtId="0" fontId="49" fillId="0" borderId="0" xfId="0" applyFont="1" applyAlignment="1">
      <alignment wrapText="1"/>
    </xf>
    <xf numFmtId="0" fontId="50" fillId="4" borderId="13" xfId="0" applyFont="1" applyFill="1" applyBorder="1" applyAlignment="1">
      <alignment horizontal="center" vertical="center"/>
    </xf>
    <xf numFmtId="0" fontId="50" fillId="4" borderId="13" xfId="0" applyFont="1" applyFill="1" applyBorder="1" applyAlignment="1">
      <alignment horizontal="center" vertical="center" wrapText="1"/>
    </xf>
    <xf numFmtId="0" fontId="50" fillId="0" borderId="4" xfId="0" applyFont="1" applyBorder="1" applyAlignment="1">
      <alignment horizontal="center"/>
    </xf>
    <xf numFmtId="0" fontId="50" fillId="0" borderId="24" xfId="0" applyFont="1" applyBorder="1" applyAlignment="1">
      <alignment horizontal="center" vertical="top"/>
    </xf>
    <xf numFmtId="0" fontId="50" fillId="0" borderId="0" xfId="0" applyFont="1" applyBorder="1" applyAlignment="1">
      <alignment horizontal="center" vertical="top"/>
    </xf>
    <xf numFmtId="0" fontId="48" fillId="0" borderId="4" xfId="0" applyFont="1" applyBorder="1" applyAlignment="1">
      <alignment horizontal="left" wrapText="1"/>
    </xf>
    <xf numFmtId="0" fontId="45" fillId="0" borderId="0" xfId="0" applyFont="1" applyAlignment="1">
      <alignment horizontal="center"/>
    </xf>
    <xf numFmtId="0" fontId="45" fillId="0" borderId="0" xfId="0" applyFont="1" applyAlignment="1">
      <alignment horizontal="center" wrapText="1"/>
    </xf>
    <xf numFmtId="0" fontId="45" fillId="0" borderId="0" xfId="0" applyFont="1" applyBorder="1" applyAlignment="1">
      <alignment horizontal="center" wrapText="1"/>
    </xf>
    <xf numFmtId="0" fontId="47" fillId="4" borderId="13" xfId="0" applyFont="1" applyFill="1" applyBorder="1" applyAlignment="1">
      <alignment horizontal="center" vertical="center"/>
    </xf>
    <xf numFmtId="0" fontId="47" fillId="4" borderId="13" xfId="0" applyFont="1" applyFill="1" applyBorder="1" applyAlignment="1">
      <alignment horizontal="center" vertical="center" wrapText="1"/>
    </xf>
    <xf numFmtId="0" fontId="48" fillId="0" borderId="4" xfId="0" applyFont="1" applyBorder="1" applyAlignment="1">
      <alignment horizontal="center"/>
    </xf>
    <xf numFmtId="0" fontId="45" fillId="0" borderId="4" xfId="0" applyFont="1" applyBorder="1" applyAlignment="1">
      <alignment horizontal="center" wrapText="1"/>
    </xf>
    <xf numFmtId="0" fontId="36" fillId="0" borderId="24" xfId="0" applyFont="1" applyBorder="1" applyAlignment="1">
      <alignment horizontal="center" vertical="top"/>
    </xf>
    <xf numFmtId="0" fontId="36" fillId="0" borderId="0" xfId="0" applyFont="1" applyBorder="1" applyAlignment="1">
      <alignment horizontal="center" vertical="top"/>
    </xf>
    <xf numFmtId="0" fontId="36" fillId="0" borderId="4" xfId="0" applyFont="1" applyBorder="1" applyAlignment="1">
      <alignment horizontal="left"/>
    </xf>
    <xf numFmtId="0" fontId="36" fillId="0" borderId="0" xfId="0" applyFont="1" applyBorder="1" applyAlignment="1">
      <alignment horizontal="left" vertical="top"/>
    </xf>
    <xf numFmtId="0" fontId="35" fillId="0" borderId="13" xfId="0" applyFont="1" applyBorder="1" applyAlignment="1">
      <alignment vertical="center" wrapText="1"/>
    </xf>
    <xf numFmtId="0" fontId="47" fillId="0" borderId="13" xfId="0" applyFont="1" applyBorder="1" applyAlignment="1">
      <alignment vertical="center" wrapText="1"/>
    </xf>
    <xf numFmtId="0" fontId="9" fillId="0" borderId="29" xfId="0" applyFont="1" applyBorder="1"/>
    <xf numFmtId="0" fontId="6" fillId="0" borderId="1" xfId="0" applyFont="1" applyBorder="1" applyAlignment="1">
      <alignment vertical="center" wrapText="1"/>
    </xf>
    <xf numFmtId="0" fontId="6" fillId="2" borderId="29"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0" borderId="32" xfId="0" applyFont="1" applyBorder="1" applyAlignment="1">
      <alignment horizontal="center"/>
    </xf>
    <xf numFmtId="0" fontId="6" fillId="0" borderId="21" xfId="0" applyFont="1" applyBorder="1" applyAlignment="1">
      <alignment horizontal="center"/>
    </xf>
    <xf numFmtId="0" fontId="6" fillId="0" borderId="21" xfId="0" applyFont="1" applyBorder="1" applyAlignment="1">
      <alignment horizontal="center" vertical="top"/>
    </xf>
    <xf numFmtId="0" fontId="6" fillId="0" borderId="2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3" xfId="0" applyFont="1" applyFill="1" applyBorder="1" applyAlignment="1">
      <alignment horizontal="left" vertical="center" wrapText="1"/>
    </xf>
    <xf numFmtId="4" fontId="7" fillId="8" borderId="20" xfId="0" applyNumberFormat="1" applyFont="1" applyFill="1" applyBorder="1" applyAlignment="1">
      <alignment horizontal="center" vertical="center"/>
    </xf>
    <xf numFmtId="4" fontId="7" fillId="8" borderId="66" xfId="0" applyNumberFormat="1" applyFont="1" applyFill="1" applyBorder="1" applyAlignment="1">
      <alignment horizontal="center" vertical="center"/>
    </xf>
    <xf numFmtId="4" fontId="7" fillId="8" borderId="58" xfId="0" applyNumberFormat="1" applyFont="1" applyFill="1" applyBorder="1" applyAlignment="1">
      <alignment horizontal="center" vertical="center"/>
    </xf>
    <xf numFmtId="0" fontId="7" fillId="8" borderId="58" xfId="0" applyFont="1" applyFill="1" applyBorder="1" applyAlignment="1">
      <alignment horizontal="left" vertical="center" wrapText="1"/>
    </xf>
    <xf numFmtId="0" fontId="7" fillId="8" borderId="22" xfId="0" applyFont="1" applyFill="1" applyBorder="1" applyAlignment="1">
      <alignment horizontal="left" vertical="top" wrapText="1"/>
    </xf>
    <xf numFmtId="0" fontId="7" fillId="8" borderId="21" xfId="0" applyFont="1" applyFill="1" applyBorder="1" applyAlignment="1">
      <alignment horizontal="left" vertical="top" wrapText="1"/>
    </xf>
    <xf numFmtId="0" fontId="7" fillId="8" borderId="23" xfId="0" applyFont="1" applyFill="1" applyBorder="1" applyAlignment="1">
      <alignment horizontal="left" vertical="top" wrapText="1"/>
    </xf>
    <xf numFmtId="49" fontId="7" fillId="8" borderId="63" xfId="0" applyNumberFormat="1" applyFont="1" applyFill="1" applyBorder="1" applyAlignment="1">
      <alignment horizontal="left" vertical="center" wrapText="1"/>
    </xf>
    <xf numFmtId="49" fontId="7" fillId="8" borderId="73" xfId="0" applyNumberFormat="1" applyFont="1" applyFill="1" applyBorder="1" applyAlignment="1">
      <alignment horizontal="left" vertical="center" wrapText="1"/>
    </xf>
    <xf numFmtId="49" fontId="7" fillId="8" borderId="74" xfId="0" applyNumberFormat="1" applyFont="1" applyFill="1" applyBorder="1" applyAlignment="1">
      <alignment horizontal="left" vertical="center" wrapText="1"/>
    </xf>
    <xf numFmtId="49" fontId="7" fillId="8" borderId="75" xfId="0" applyNumberFormat="1" applyFont="1" applyFill="1" applyBorder="1" applyAlignment="1">
      <alignment horizontal="left" vertical="center" wrapText="1"/>
    </xf>
    <xf numFmtId="0" fontId="7" fillId="8" borderId="20" xfId="0" applyFont="1" applyFill="1" applyBorder="1" applyAlignment="1">
      <alignment horizontal="left" vertical="center" wrapText="1"/>
    </xf>
    <xf numFmtId="0" fontId="7" fillId="8" borderId="22"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6" fillId="2" borderId="91" xfId="0" applyFont="1" applyFill="1" applyBorder="1" applyAlignment="1">
      <alignment horizontal="center" vertical="center" wrapText="1"/>
    </xf>
    <xf numFmtId="0" fontId="7" fillId="8" borderId="13"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7" fillId="8" borderId="35" xfId="0" applyFont="1" applyFill="1" applyBorder="1" applyAlignment="1">
      <alignment vertical="top" wrapText="1"/>
    </xf>
    <xf numFmtId="0" fontId="7" fillId="8" borderId="32" xfId="0" applyFont="1" applyFill="1" applyBorder="1" applyAlignment="1">
      <alignment vertical="top" wrapText="1"/>
    </xf>
    <xf numFmtId="0" fontId="7" fillId="8" borderId="36" xfId="0" applyFont="1" applyFill="1" applyBorder="1" applyAlignment="1">
      <alignment vertical="top" wrapText="1"/>
    </xf>
    <xf numFmtId="0" fontId="7" fillId="8" borderId="22" xfId="0" applyFont="1" applyFill="1" applyBorder="1" applyAlignment="1">
      <alignment vertical="center" wrapText="1"/>
    </xf>
    <xf numFmtId="0" fontId="7" fillId="8" borderId="21" xfId="0" applyFont="1" applyFill="1" applyBorder="1" applyAlignment="1">
      <alignment vertical="center" wrapText="1"/>
    </xf>
    <xf numFmtId="0" fontId="7" fillId="8" borderId="23" xfId="0" applyFont="1" applyFill="1" applyBorder="1" applyAlignment="1">
      <alignment vertical="center" wrapText="1"/>
    </xf>
    <xf numFmtId="49" fontId="7" fillId="8" borderId="76" xfId="0" applyNumberFormat="1" applyFont="1" applyFill="1" applyBorder="1" applyAlignment="1">
      <alignment horizontal="left" vertical="center" wrapText="1"/>
    </xf>
    <xf numFmtId="49" fontId="7" fillId="8" borderId="31" xfId="0" applyNumberFormat="1" applyFont="1" applyFill="1" applyBorder="1" applyAlignment="1">
      <alignment horizontal="left" vertical="center" wrapText="1"/>
    </xf>
    <xf numFmtId="49" fontId="7" fillId="8" borderId="41" xfId="0" applyNumberFormat="1" applyFont="1" applyFill="1" applyBorder="1" applyAlignment="1">
      <alignment horizontal="left" vertical="center" wrapText="1"/>
    </xf>
    <xf numFmtId="0" fontId="3" fillId="0" borderId="16" xfId="0" applyFont="1" applyBorder="1" applyAlignment="1">
      <alignment horizontal="center" vertical="center" wrapText="1"/>
    </xf>
    <xf numFmtId="0" fontId="3" fillId="2" borderId="1" xfId="0" applyFont="1" applyFill="1" applyBorder="1" applyAlignment="1">
      <alignment horizontal="left"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2" fillId="0" borderId="29" xfId="0" applyFont="1" applyBorder="1" applyAlignment="1">
      <alignment horizontal="center" vertical="top"/>
    </xf>
    <xf numFmtId="0" fontId="2" fillId="0" borderId="3" xfId="0" applyFont="1" applyBorder="1" applyAlignment="1">
      <alignment horizontal="center"/>
    </xf>
    <xf numFmtId="0" fontId="2" fillId="0" borderId="13" xfId="0" applyFont="1" applyBorder="1" applyAlignment="1">
      <alignment horizontal="center" vertical="justify"/>
    </xf>
    <xf numFmtId="0" fontId="36" fillId="0" borderId="4" xfId="0" applyFont="1" applyBorder="1" applyAlignment="1">
      <alignment horizontal="center"/>
    </xf>
    <xf numFmtId="0" fontId="4" fillId="0" borderId="24" xfId="0" applyFont="1" applyBorder="1" applyAlignment="1">
      <alignment horizontal="center" vertical="top"/>
    </xf>
    <xf numFmtId="0" fontId="36"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6" fillId="2" borderId="77"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57" fillId="0" borderId="0" xfId="0" applyFont="1" applyAlignment="1">
      <alignment horizontal="center"/>
    </xf>
    <xf numFmtId="0" fontId="3" fillId="0" borderId="3" xfId="0" applyFont="1" applyBorder="1" applyAlignment="1">
      <alignment horizontal="center" vertical="top" wrapText="1"/>
    </xf>
    <xf numFmtId="0" fontId="8" fillId="2" borderId="1" xfId="0" applyFont="1" applyFill="1" applyBorder="1" applyAlignment="1">
      <alignment horizontal="center" vertical="center"/>
    </xf>
    <xf numFmtId="0" fontId="6" fillId="0" borderId="16" xfId="0" applyFont="1" applyFill="1" applyBorder="1" applyAlignment="1">
      <alignment vertical="center" wrapText="1"/>
    </xf>
    <xf numFmtId="0" fontId="6" fillId="0" borderId="30" xfId="0" applyFont="1" applyFill="1" applyBorder="1" applyAlignment="1">
      <alignment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31" xfId="0" applyFont="1" applyBorder="1" applyAlignment="1">
      <alignment horizontal="center" vertical="top"/>
    </xf>
    <xf numFmtId="0" fontId="7" fillId="6" borderId="80" xfId="0" applyFont="1" applyFill="1" applyBorder="1" applyAlignment="1">
      <alignment vertical="center" wrapText="1"/>
    </xf>
    <xf numFmtId="0" fontId="47" fillId="6" borderId="21" xfId="0" applyFont="1" applyFill="1" applyBorder="1" applyAlignment="1">
      <alignment vertical="center" wrapText="1"/>
    </xf>
    <xf numFmtId="0" fontId="47" fillId="6" borderId="23" xfId="0" applyFont="1" applyFill="1" applyBorder="1" applyAlignment="1">
      <alignment vertical="center" wrapText="1"/>
    </xf>
    <xf numFmtId="0" fontId="7" fillId="6" borderId="80" xfId="0" applyFont="1" applyFill="1" applyBorder="1" applyAlignment="1">
      <alignment horizontal="left" vertical="center" wrapText="1"/>
    </xf>
    <xf numFmtId="0" fontId="47" fillId="6" borderId="21" xfId="0" applyFont="1" applyFill="1" applyBorder="1" applyAlignment="1">
      <alignment horizontal="left" vertical="center" wrapText="1"/>
    </xf>
    <xf numFmtId="0" fontId="47" fillId="6" borderId="23"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16"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35" fillId="0" borderId="80" xfId="0" applyFont="1" applyFill="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4" fillId="4"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4" fillId="4" borderId="13" xfId="0" applyFont="1" applyFill="1" applyBorder="1" applyAlignment="1">
      <alignment horizontal="center" vertical="center"/>
    </xf>
    <xf numFmtId="0" fontId="34" fillId="4" borderId="13" xfId="0" applyFont="1" applyFill="1" applyBorder="1" applyAlignment="1">
      <alignment horizontal="center" vertical="center" wrapText="1"/>
    </xf>
    <xf numFmtId="0" fontId="48" fillId="4" borderId="55" xfId="0" applyFont="1" applyFill="1" applyBorder="1" applyAlignment="1">
      <alignment horizontal="center" vertical="center" wrapText="1"/>
    </xf>
    <xf numFmtId="0" fontId="48" fillId="4" borderId="43" xfId="0" applyFont="1" applyFill="1" applyBorder="1" applyAlignment="1">
      <alignment horizontal="center" vertical="center"/>
    </xf>
    <xf numFmtId="0" fontId="48" fillId="4" borderId="56" xfId="0" applyFont="1" applyFill="1" applyBorder="1" applyAlignment="1">
      <alignment horizontal="center" vertical="center"/>
    </xf>
    <xf numFmtId="0" fontId="39" fillId="0" borderId="0" xfId="0" applyFont="1" applyAlignment="1">
      <alignment horizontal="center"/>
    </xf>
    <xf numFmtId="0" fontId="0" fillId="0" borderId="4" xfId="0" applyBorder="1" applyAlignment="1">
      <alignment horizontal="center" wrapText="1"/>
    </xf>
    <xf numFmtId="0" fontId="48" fillId="4" borderId="82" xfId="0" applyFont="1" applyFill="1" applyBorder="1" applyAlignment="1">
      <alignment horizontal="center" vertical="center"/>
    </xf>
    <xf numFmtId="0" fontId="48" fillId="4" borderId="83" xfId="0" applyFont="1" applyFill="1" applyBorder="1" applyAlignment="1">
      <alignment horizontal="center" vertical="center"/>
    </xf>
    <xf numFmtId="0" fontId="48" fillId="4" borderId="54" xfId="0" applyFont="1" applyFill="1" applyBorder="1" applyAlignment="1">
      <alignment horizontal="center" vertical="center" wrapText="1"/>
    </xf>
    <xf numFmtId="0" fontId="48" fillId="4" borderId="58" xfId="0" applyFont="1" applyFill="1" applyBorder="1" applyAlignment="1">
      <alignment horizontal="center" vertical="center" wrapText="1"/>
    </xf>
    <xf numFmtId="0" fontId="0" fillId="0" borderId="0" xfId="0"/>
    <xf numFmtId="0" fontId="44" fillId="4" borderId="13" xfId="0" applyFont="1" applyFill="1" applyBorder="1" applyAlignment="1">
      <alignment horizontal="center" vertical="center"/>
    </xf>
    <xf numFmtId="0" fontId="47" fillId="0" borderId="13" xfId="0" applyFont="1" applyFill="1" applyBorder="1" applyAlignment="1">
      <alignment vertical="center" wrapText="1"/>
    </xf>
    <xf numFmtId="0" fontId="44" fillId="4" borderId="13" xfId="0" applyFont="1" applyFill="1" applyBorder="1" applyAlignment="1">
      <alignment vertical="center"/>
    </xf>
    <xf numFmtId="0" fontId="3" fillId="4" borderId="77" xfId="0" applyFont="1" applyFill="1" applyBorder="1" applyAlignment="1">
      <alignment horizontal="center" vertical="center" wrapText="1"/>
    </xf>
    <xf numFmtId="0" fontId="3" fillId="4" borderId="7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7" xfId="0" applyFont="1" applyFill="1" applyBorder="1" applyAlignment="1">
      <alignment horizontal="center" vertical="center"/>
    </xf>
    <xf numFmtId="0" fontId="48" fillId="0" borderId="13" xfId="0" applyFont="1" applyBorder="1" applyAlignment="1">
      <alignment horizontal="left" vertical="center" wrapText="1"/>
    </xf>
  </cellXfs>
  <cellStyles count="103">
    <cellStyle name="Excel Built-in Normal" xfId="1"/>
    <cellStyle name="Денежный 2" xfId="2"/>
    <cellStyle name="Обычный" xfId="0" builtinId="0"/>
    <cellStyle name="Обычный 2" xfId="3"/>
    <cellStyle name="Обычный 2 2" xfId="4"/>
    <cellStyle name="Обычный 2 3" xfId="5"/>
    <cellStyle name="Обычный 2_Приложение 8 (ВР 600)" xfId="6"/>
    <cellStyle name="Обычный 3" xfId="7"/>
    <cellStyle name="Обычный 3 10" xfId="67"/>
    <cellStyle name="Обычный 3 11" xfId="63"/>
    <cellStyle name="Обычный 3 12" xfId="72"/>
    <cellStyle name="Обычный 3 13" xfId="84"/>
    <cellStyle name="Обычный 3 14" xfId="64"/>
    <cellStyle name="Обычный 3 15" xfId="78"/>
    <cellStyle name="Обычный 3 16" xfId="93"/>
    <cellStyle name="Обычный 3 17" xfId="90"/>
    <cellStyle name="Обычный 3 2" xfId="8"/>
    <cellStyle name="Обычный 3 2 10" xfId="73"/>
    <cellStyle name="Обычный 3 2 11" xfId="80"/>
    <cellStyle name="Обычный 3 2 12" xfId="71"/>
    <cellStyle name="Обычный 3 2 13" xfId="77"/>
    <cellStyle name="Обычный 3 2 14" xfId="92"/>
    <cellStyle name="Обычный 3 2 15" xfId="94"/>
    <cellStyle name="Обычный 3 2 2" xfId="9"/>
    <cellStyle name="Обычный 3 2 3" xfId="10"/>
    <cellStyle name="Обычный 3 2 3 10" xfId="75"/>
    <cellStyle name="Обычный 3 2 3 11" xfId="76"/>
    <cellStyle name="Обычный 3 2 3 12" xfId="91"/>
    <cellStyle name="Обычный 3 2 3 13" xfId="99"/>
    <cellStyle name="Обычный 3 2 3 2" xfId="38"/>
    <cellStyle name="Обычный 3 2 3 3" xfId="43"/>
    <cellStyle name="Обычный 3 2 3 4" xfId="41"/>
    <cellStyle name="Обычный 3 2 3 5" xfId="44"/>
    <cellStyle name="Обычный 3 2 3 6" xfId="32"/>
    <cellStyle name="Обычный 3 2 3 7" xfId="50"/>
    <cellStyle name="Обычный 3 2 3 8" xfId="74"/>
    <cellStyle name="Обычный 3 2 3 9" xfId="79"/>
    <cellStyle name="Обычный 3 2 4" xfId="36"/>
    <cellStyle name="Обычный 3 2 5" xfId="45"/>
    <cellStyle name="Обычный 3 2 6" xfId="39"/>
    <cellStyle name="Обычный 3 2 7" xfId="51"/>
    <cellStyle name="Обычный 3 2 8" xfId="59"/>
    <cellStyle name="Обычный 3 2 9" xfId="56"/>
    <cellStyle name="Обычный 3 2_$158869_01d" xfId="11"/>
    <cellStyle name="Обычный 3 3" xfId="12"/>
    <cellStyle name="Обычный 3 3 2" xfId="13"/>
    <cellStyle name="Обычный 3 4" xfId="14"/>
    <cellStyle name="Обычный 3 5" xfId="15"/>
    <cellStyle name="Обычный 3 6" xfId="35"/>
    <cellStyle name="Обычный 3 7" xfId="49"/>
    <cellStyle name="Обычный 3 8" xfId="37"/>
    <cellStyle name="Обычный 3 9" xfId="52"/>
    <cellStyle name="Обычный 3_$158869_01d" xfId="16"/>
    <cellStyle name="Обычный 4" xfId="17"/>
    <cellStyle name="Обычный 4 2" xfId="18"/>
    <cellStyle name="Обычный 4_00" xfId="19"/>
    <cellStyle name="Обычный 5" xfId="20"/>
    <cellStyle name="Обычный 5 10" xfId="81"/>
    <cellStyle name="Обычный 5 11" xfId="53"/>
    <cellStyle name="Обычный 5 12" xfId="86"/>
    <cellStyle name="Обычный 5 13" xfId="96"/>
    <cellStyle name="Обычный 5 14" xfId="85"/>
    <cellStyle name="Обычный 5 15" xfId="100"/>
    <cellStyle name="Обычный 5 2" xfId="21"/>
    <cellStyle name="Обычный 5 2 10" xfId="82"/>
    <cellStyle name="Обычный 5 2 11" xfId="42"/>
    <cellStyle name="Обычный 5 2 12" xfId="89"/>
    <cellStyle name="Обычный 5 2 13" xfId="97"/>
    <cellStyle name="Обычный 5 2 14" xfId="95"/>
    <cellStyle name="Обычный 5 2 15" xfId="101"/>
    <cellStyle name="Обычный 5 2 2" xfId="22"/>
    <cellStyle name="Обычный 5 2 2 10" xfId="40"/>
    <cellStyle name="Обычный 5 2 2 11" xfId="87"/>
    <cellStyle name="Обычный 5 2 2 12" xfId="98"/>
    <cellStyle name="Обычный 5 2 2 13" xfId="88"/>
    <cellStyle name="Обычный 5 2 2 14" xfId="102"/>
    <cellStyle name="Обычный 5 2 2 2" xfId="23"/>
    <cellStyle name="Обычный 5 2 2 3" xfId="48"/>
    <cellStyle name="Обычный 5 2 2 4" xfId="31"/>
    <cellStyle name="Обычный 5 2 2 5" xfId="60"/>
    <cellStyle name="Обычный 5 2 2 6" xfId="66"/>
    <cellStyle name="Обычный 5 2 2 7" xfId="65"/>
    <cellStyle name="Обычный 5 2 2 8" xfId="70"/>
    <cellStyle name="Обычный 5 2 2 9" xfId="83"/>
    <cellStyle name="Обычный 5 2 2_$158869_01d" xfId="24"/>
    <cellStyle name="Обычный 5 2 3" xfId="25"/>
    <cellStyle name="Обычный 5 2 4" xfId="47"/>
    <cellStyle name="Обычный 5 2 5" xfId="33"/>
    <cellStyle name="Обычный 5 2 6" xfId="55"/>
    <cellStyle name="Обычный 5 2 7" xfId="58"/>
    <cellStyle name="Обычный 5 2 8" xfId="62"/>
    <cellStyle name="Обычный 5 2 9" xfId="69"/>
    <cellStyle name="Обычный 5 2_$158869_01d" xfId="26"/>
    <cellStyle name="Обычный 5 3" xfId="27"/>
    <cellStyle name="Обычный 5 4" xfId="46"/>
    <cellStyle name="Обычный 5 5" xfId="34"/>
    <cellStyle name="Обычный 5 6" xfId="54"/>
    <cellStyle name="Обычный 5 7" xfId="57"/>
    <cellStyle name="Обычный 5 8" xfId="61"/>
    <cellStyle name="Обычный 5 9" xfId="68"/>
    <cellStyle name="Обычный 5_$158869_01d" xfId="28"/>
    <cellStyle name="Обычный 6" xfId="29"/>
    <cellStyle name="Обычный 7"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1" Type="http://schemas.openxmlformats.org/officeDocument/2006/relationships/externalLink" Target="externalLinks/externalLink2.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13\&#1087;&#1072;&#1087;&#1082;&#1072;%20&#1086;&#1073;&#1084;&#1077;&#1085;&#1072;\r%20j\&#1056;&#1072;&#1089;&#1095;&#1077;&#1090;&#1099;%20&#1082;%20&#1054;&#1041;&#1040;&#1057;&#1057;&#1072;&#1084;%202014-2016%20(&#1073;&#1102;&#1076;&#1078;&#1077;&#1090;&#1085;&#1099;&#107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13\&#1087;&#1072;&#1087;&#1082;&#1072;%20&#1086;&#1073;&#1084;&#1077;&#1085;&#1072;\Documents%20and%20Settings\Admin\&#1056;&#1072;&#1073;&#1086;&#1095;&#1080;&#1081;%20&#1089;&#1090;&#1086;&#1083;\&#1055;&#1083;&#1072;&#1085;%20&#1060;&#1061;&#1044;%202014-2016\&#1056;&#1072;&#1089;&#1095;&#1077;&#1090;&#1099;%20&#1082;%20&#1054;&#1041;&#1040;&#1057;&#1057;&#1072;&#1084;%202014-2016%20(&#1073;&#1102;&#1076;&#1078;&#1077;&#1090;&#1085;&#1099;&#107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ПЛАН СУБСИДИЙ И РАСХОДОВ"/>
      <sheetName val="210"/>
      <sheetName val="211"/>
      <sheetName val="212"/>
      <sheetName val="2120100"/>
      <sheetName val="расчет к 2120100"/>
      <sheetName val="2120200"/>
      <sheetName val="213"/>
      <sheetName val="220"/>
      <sheetName val="221"/>
      <sheetName val="222"/>
      <sheetName val="223"/>
      <sheetName val="224"/>
      <sheetName val="2240001"/>
      <sheetName val="225"/>
      <sheetName val="226"/>
      <sheetName val="2260200"/>
      <sheetName val="форма к ОБАССам № 2"/>
      <sheetName val="260"/>
      <sheetName val="262"/>
      <sheetName val="263"/>
      <sheetName val="2630100"/>
      <sheetName val="290"/>
      <sheetName val="2900200"/>
      <sheetName val="2900300"/>
      <sheetName val="2900400"/>
      <sheetName val="340"/>
      <sheetName val="310"/>
      <sheetName val="3100001"/>
      <sheetName val="3400001"/>
      <sheetName val="3400002"/>
      <sheetName val="3400003"/>
      <sheetName val="ГСМ"/>
      <sheetName val="мяг.инв. ПНИ ДИ ЦСОН"/>
      <sheetName val="мяг.инв. (Орленок)"/>
      <sheetName val="мяг.инв. (ДДИ)"/>
      <sheetName val="канц.тов."/>
      <sheetName val="проч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A4" t="str">
            <v>государственное бюджетное учреждение социального обслуживания "Новоалександровский комплексный центр социального обслуживания населения"</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0"/>
      <sheetName val="211"/>
      <sheetName val="212"/>
      <sheetName val="2120100"/>
      <sheetName val="расчет к 2120100"/>
      <sheetName val="2120200"/>
      <sheetName val="213"/>
      <sheetName val="220"/>
      <sheetName val="221"/>
      <sheetName val="222"/>
      <sheetName val="223"/>
      <sheetName val="224"/>
      <sheetName val="2240001"/>
      <sheetName val="225"/>
      <sheetName val="226"/>
      <sheetName val="2260200"/>
      <sheetName val="форма к ОБАССам № 2"/>
      <sheetName val="260"/>
      <sheetName val="262"/>
      <sheetName val="263"/>
      <sheetName val="2630100"/>
      <sheetName val="290"/>
      <sheetName val="2900200"/>
      <sheetName val="2900300"/>
      <sheetName val="2900400"/>
      <sheetName val="310"/>
      <sheetName val="3100001"/>
      <sheetName val="340"/>
      <sheetName val="3400001"/>
      <sheetName val="3400002"/>
      <sheetName val="3400003"/>
      <sheetName val="ГСМ"/>
      <sheetName val="мяг.инв. ПНИ ДИ ЦСОН"/>
      <sheetName val="мяг.инв. (Орленок)"/>
      <sheetName val="мяг.инв. (ДДИ)"/>
      <sheetName val="канц.тов."/>
      <sheetName val="проч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4" t="str">
            <v>государственное бюджетное учреждение социального обслуживания "Новоалександровский комплексный центр социального обслуживания населения"</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sheetPr>
    <tabColor rgb="FFFF0000"/>
  </sheetPr>
  <dimension ref="A1:O570"/>
  <sheetViews>
    <sheetView view="pageBreakPreview" zoomScale="81" zoomScaleSheetLayoutView="81" workbookViewId="0">
      <selection activeCell="E381" sqref="E381"/>
    </sheetView>
  </sheetViews>
  <sheetFormatPr defaultColWidth="0" defaultRowHeight="12.75"/>
  <cols>
    <col min="1" max="1" width="40.140625" style="457" customWidth="1"/>
    <col min="2" max="5" width="14.7109375" style="457" customWidth="1"/>
    <col min="6" max="6" width="19.5703125" style="457" customWidth="1"/>
    <col min="7" max="8" width="14.7109375" style="457" customWidth="1"/>
    <col min="9" max="9" width="0.140625" style="455" hidden="1" customWidth="1"/>
    <col min="10" max="109" width="0.85546875" style="455" hidden="1" customWidth="1"/>
    <col min="110" max="16384" width="0.85546875" style="455" hidden="1"/>
  </cols>
  <sheetData>
    <row r="1" spans="6:14" s="456" customFormat="1" ht="17.25" customHeight="1">
      <c r="F1" s="515" t="s">
        <v>339</v>
      </c>
      <c r="G1" s="515"/>
      <c r="H1" s="515"/>
      <c r="I1" s="455"/>
      <c r="J1" s="455"/>
      <c r="K1" s="455"/>
      <c r="L1" s="455"/>
      <c r="M1" s="455"/>
      <c r="N1" s="455"/>
    </row>
    <row r="2" spans="6:14" s="456" customFormat="1" ht="15.75" hidden="1">
      <c r="F2" s="457"/>
      <c r="G2" s="523"/>
      <c r="H2" s="523"/>
      <c r="I2" s="523"/>
      <c r="J2" s="523"/>
      <c r="K2" s="523"/>
      <c r="L2" s="523"/>
      <c r="M2" s="523"/>
      <c r="N2" s="523"/>
    </row>
    <row r="3" spans="6:14" s="456" customFormat="1" ht="66" customHeight="1">
      <c r="F3" s="520" t="s">
        <v>452</v>
      </c>
      <c r="G3" s="520"/>
      <c r="H3" s="520"/>
      <c r="I3" s="458"/>
      <c r="J3" s="458"/>
      <c r="K3" s="458"/>
      <c r="L3" s="458"/>
      <c r="M3" s="458"/>
      <c r="N3" s="458"/>
    </row>
    <row r="4" spans="6:14" s="456" customFormat="1" ht="9.75" customHeight="1">
      <c r="F4" s="459"/>
      <c r="G4" s="459"/>
      <c r="H4" s="459"/>
      <c r="I4" s="458"/>
      <c r="J4" s="458"/>
      <c r="K4" s="458"/>
      <c r="L4" s="458"/>
      <c r="M4" s="458"/>
      <c r="N4" s="458"/>
    </row>
    <row r="5" spans="6:14" s="456" customFormat="1" ht="15.75">
      <c r="F5" s="516" t="s">
        <v>451</v>
      </c>
      <c r="G5" s="516"/>
      <c r="H5" s="516"/>
      <c r="I5" s="516"/>
      <c r="J5" s="516"/>
      <c r="K5" s="516"/>
      <c r="L5" s="516"/>
      <c r="M5" s="516"/>
      <c r="N5" s="516"/>
    </row>
    <row r="6" spans="6:14" s="456" customFormat="1" ht="15.75">
      <c r="F6" s="516" t="s">
        <v>898</v>
      </c>
      <c r="G6" s="516"/>
      <c r="H6" s="516"/>
      <c r="I6" s="516"/>
      <c r="J6" s="516"/>
      <c r="K6" s="516"/>
      <c r="L6" s="516"/>
      <c r="M6" s="516"/>
      <c r="N6" s="516"/>
    </row>
    <row r="7" spans="6:14" s="456" customFormat="1" ht="15.75">
      <c r="F7" s="460"/>
      <c r="G7" s="460"/>
      <c r="H7" s="460"/>
      <c r="I7" s="460"/>
      <c r="J7" s="460"/>
      <c r="K7" s="460"/>
      <c r="L7" s="460"/>
      <c r="M7" s="460"/>
      <c r="N7" s="460"/>
    </row>
    <row r="8" spans="6:14" s="456" customFormat="1" ht="15.75">
      <c r="F8" s="460"/>
      <c r="G8" s="460"/>
      <c r="H8" s="460"/>
      <c r="I8" s="460"/>
      <c r="J8" s="460"/>
      <c r="K8" s="460"/>
      <c r="L8" s="460"/>
      <c r="M8" s="460"/>
      <c r="N8" s="460"/>
    </row>
    <row r="9" spans="6:14" s="456" customFormat="1" ht="15.75">
      <c r="F9" s="460"/>
      <c r="G9" s="460"/>
      <c r="H9" s="460"/>
      <c r="I9" s="460"/>
      <c r="J9" s="460"/>
      <c r="K9" s="460"/>
      <c r="L9" s="460"/>
      <c r="M9" s="460"/>
      <c r="N9" s="460"/>
    </row>
    <row r="10" spans="6:14" s="456" customFormat="1" ht="15.75">
      <c r="F10" s="460"/>
      <c r="G10" s="460"/>
      <c r="H10" s="460"/>
      <c r="I10" s="460"/>
      <c r="J10" s="460"/>
      <c r="K10" s="460"/>
      <c r="L10" s="460"/>
      <c r="M10" s="460"/>
      <c r="N10" s="460"/>
    </row>
    <row r="11" spans="6:14" s="456" customFormat="1" ht="15.75">
      <c r="F11" s="460"/>
      <c r="G11" s="460"/>
      <c r="H11" s="460"/>
      <c r="I11" s="460"/>
      <c r="J11" s="460"/>
      <c r="K11" s="460"/>
      <c r="L11" s="460"/>
      <c r="M11" s="460"/>
      <c r="N11" s="460"/>
    </row>
    <row r="12" spans="6:14" s="456" customFormat="1" ht="15.75">
      <c r="F12" s="460"/>
      <c r="G12" s="460"/>
      <c r="H12" s="460"/>
      <c r="I12" s="460"/>
      <c r="J12" s="460"/>
      <c r="K12" s="460"/>
      <c r="L12" s="460"/>
      <c r="M12" s="460"/>
      <c r="N12" s="460"/>
    </row>
    <row r="13" spans="6:14" s="456" customFormat="1" ht="15.75">
      <c r="F13" s="460"/>
      <c r="G13" s="460"/>
      <c r="H13" s="460"/>
      <c r="I13" s="460"/>
      <c r="J13" s="460"/>
      <c r="K13" s="460"/>
      <c r="L13" s="460"/>
      <c r="M13" s="460"/>
      <c r="N13" s="460"/>
    </row>
    <row r="14" spans="6:14" s="456" customFormat="1" ht="15.75">
      <c r="F14" s="460"/>
      <c r="G14" s="460"/>
      <c r="H14" s="460"/>
      <c r="I14" s="460"/>
      <c r="J14" s="460"/>
      <c r="K14" s="460"/>
      <c r="L14" s="460"/>
      <c r="M14" s="460"/>
      <c r="N14" s="460"/>
    </row>
    <row r="15" spans="6:14" s="456" customFormat="1" ht="15.75">
      <c r="F15" s="460"/>
      <c r="G15" s="460"/>
      <c r="H15" s="460"/>
      <c r="I15" s="460"/>
      <c r="J15" s="460"/>
      <c r="K15" s="460"/>
      <c r="L15" s="460"/>
      <c r="M15" s="460"/>
      <c r="N15" s="460"/>
    </row>
    <row r="16" spans="6:14" s="456" customFormat="1" ht="15.75">
      <c r="F16" s="460"/>
      <c r="G16" s="460"/>
      <c r="H16" s="460"/>
      <c r="I16" s="460"/>
      <c r="J16" s="460"/>
      <c r="K16" s="460"/>
      <c r="L16" s="460"/>
      <c r="M16" s="460"/>
      <c r="N16" s="460"/>
    </row>
    <row r="17" spans="1:14" s="456" customFormat="1" ht="15.75">
      <c r="G17" s="534"/>
      <c r="H17" s="534"/>
      <c r="I17" s="534"/>
      <c r="J17" s="534"/>
      <c r="K17" s="534"/>
      <c r="L17" s="534"/>
      <c r="M17" s="534"/>
      <c r="N17" s="534"/>
    </row>
    <row r="18" spans="1:14" s="456" customFormat="1" ht="12.75" customHeight="1">
      <c r="B18" s="519" t="s">
        <v>438</v>
      </c>
      <c r="C18" s="519"/>
      <c r="D18" s="519"/>
      <c r="E18" s="519"/>
      <c r="G18" s="461"/>
      <c r="H18" s="462"/>
      <c r="I18" s="456" t="s">
        <v>32</v>
      </c>
    </row>
    <row r="19" spans="1:14" s="456" customFormat="1" ht="15.75">
      <c r="B19" s="519" t="s">
        <v>899</v>
      </c>
      <c r="C19" s="519"/>
      <c r="D19" s="519"/>
      <c r="E19" s="519"/>
    </row>
    <row r="20" spans="1:14" s="463" customFormat="1" ht="15.75">
      <c r="B20" s="464"/>
      <c r="C20" s="465"/>
      <c r="H20" s="521" t="s">
        <v>34</v>
      </c>
      <c r="I20" s="521"/>
      <c r="J20" s="521"/>
      <c r="K20" s="521"/>
      <c r="L20" s="521"/>
      <c r="M20" s="521"/>
      <c r="N20" s="521"/>
    </row>
    <row r="21" spans="1:14" s="456" customFormat="1" ht="15.75">
      <c r="H21" s="521"/>
      <c r="I21" s="521"/>
      <c r="J21" s="521"/>
      <c r="K21" s="521"/>
      <c r="L21" s="521"/>
      <c r="M21" s="521"/>
      <c r="N21" s="521"/>
    </row>
    <row r="22" spans="1:14" s="456" customFormat="1" ht="12.75" customHeight="1">
      <c r="B22" s="461"/>
      <c r="C22" s="462"/>
      <c r="G22" s="462" t="s">
        <v>35</v>
      </c>
      <c r="H22" s="522"/>
      <c r="I22" s="522"/>
      <c r="J22" s="522"/>
      <c r="K22" s="522"/>
      <c r="L22" s="522"/>
      <c r="M22" s="522"/>
      <c r="N22" s="522"/>
    </row>
    <row r="23" spans="1:14" s="456" customFormat="1" ht="18" customHeight="1">
      <c r="A23" s="456" t="s">
        <v>36</v>
      </c>
      <c r="G23" s="462" t="s">
        <v>37</v>
      </c>
      <c r="H23" s="522"/>
      <c r="I23" s="522"/>
      <c r="J23" s="522"/>
      <c r="K23" s="522"/>
      <c r="L23" s="522"/>
      <c r="M23" s="522"/>
      <c r="N23" s="522"/>
    </row>
    <row r="24" spans="1:14" s="456" customFormat="1" ht="13.5" customHeight="1">
      <c r="A24" s="518" t="s">
        <v>423</v>
      </c>
      <c r="B24" s="518"/>
      <c r="C24" s="518"/>
      <c r="D24" s="518"/>
      <c r="E24" s="518"/>
      <c r="F24" s="518"/>
      <c r="G24" s="462" t="s">
        <v>38</v>
      </c>
      <c r="H24" s="522"/>
      <c r="I24" s="522"/>
      <c r="J24" s="522"/>
      <c r="K24" s="522"/>
      <c r="L24" s="522"/>
      <c r="M24" s="522"/>
      <c r="N24" s="522"/>
    </row>
    <row r="25" spans="1:14" s="456" customFormat="1" ht="15.75">
      <c r="G25" s="462" t="s">
        <v>37</v>
      </c>
      <c r="H25" s="522"/>
      <c r="I25" s="522"/>
      <c r="J25" s="522"/>
      <c r="K25" s="522"/>
      <c r="L25" s="522"/>
      <c r="M25" s="522"/>
      <c r="N25" s="522"/>
    </row>
    <row r="26" spans="1:14" s="456" customFormat="1" ht="15.75">
      <c r="G26" s="462" t="s">
        <v>39</v>
      </c>
      <c r="H26" s="522" t="s">
        <v>453</v>
      </c>
      <c r="I26" s="522"/>
      <c r="J26" s="522"/>
      <c r="K26" s="522"/>
      <c r="L26" s="522"/>
      <c r="M26" s="522"/>
      <c r="N26" s="522"/>
    </row>
    <row r="27" spans="1:14" s="456" customFormat="1" ht="33" customHeight="1">
      <c r="A27" s="517" t="s">
        <v>454</v>
      </c>
      <c r="B27" s="517"/>
      <c r="C27" s="517"/>
      <c r="D27" s="517"/>
      <c r="E27" s="517"/>
      <c r="F27" s="517"/>
      <c r="G27" s="462" t="s">
        <v>40</v>
      </c>
      <c r="H27" s="522"/>
      <c r="I27" s="522"/>
      <c r="J27" s="522"/>
      <c r="K27" s="522"/>
      <c r="L27" s="522"/>
      <c r="M27" s="522"/>
      <c r="N27" s="522"/>
    </row>
    <row r="28" spans="1:14" s="456" customFormat="1" ht="18" customHeight="1">
      <c r="A28" s="456" t="s">
        <v>41</v>
      </c>
      <c r="G28" s="462" t="s">
        <v>42</v>
      </c>
      <c r="H28" s="522"/>
      <c r="I28" s="522"/>
      <c r="J28" s="522"/>
      <c r="K28" s="522"/>
      <c r="L28" s="522"/>
      <c r="M28" s="522"/>
      <c r="N28" s="522"/>
    </row>
    <row r="30" spans="1:14" s="466" customFormat="1" ht="10.5">
      <c r="A30" s="536" t="s">
        <v>43</v>
      </c>
      <c r="B30" s="536"/>
      <c r="C30" s="536"/>
      <c r="D30" s="536"/>
      <c r="E30" s="536"/>
      <c r="F30" s="536"/>
      <c r="G30" s="536"/>
      <c r="H30" s="536"/>
      <c r="I30" s="536"/>
      <c r="J30" s="536"/>
      <c r="K30" s="536"/>
      <c r="L30" s="536"/>
      <c r="M30" s="536"/>
      <c r="N30" s="536"/>
    </row>
    <row r="32" spans="1:14" ht="13.5" customHeight="1">
      <c r="A32" s="531" t="s">
        <v>44</v>
      </c>
      <c r="B32" s="532" t="s">
        <v>45</v>
      </c>
      <c r="C32" s="532" t="s">
        <v>342</v>
      </c>
      <c r="D32" s="532" t="s">
        <v>343</v>
      </c>
      <c r="E32" s="533" t="s">
        <v>340</v>
      </c>
      <c r="F32" s="533"/>
      <c r="G32" s="533"/>
      <c r="H32" s="533"/>
      <c r="I32" s="533"/>
      <c r="J32" s="533"/>
      <c r="K32" s="533"/>
      <c r="L32" s="533"/>
      <c r="M32" s="533"/>
      <c r="N32" s="533"/>
    </row>
    <row r="33" spans="1:14" ht="11.25" customHeight="1">
      <c r="A33" s="531"/>
      <c r="B33" s="532"/>
      <c r="C33" s="532"/>
      <c r="D33" s="532"/>
      <c r="E33" s="467" t="s">
        <v>439</v>
      </c>
      <c r="F33" s="467" t="s">
        <v>440</v>
      </c>
      <c r="G33" s="467" t="s">
        <v>900</v>
      </c>
      <c r="H33" s="535" t="s">
        <v>46</v>
      </c>
      <c r="I33" s="535"/>
      <c r="J33" s="535"/>
      <c r="K33" s="535"/>
      <c r="L33" s="535"/>
      <c r="M33" s="535"/>
      <c r="N33" s="535"/>
    </row>
    <row r="34" spans="1:14" ht="46.5" customHeight="1">
      <c r="A34" s="531"/>
      <c r="B34" s="532"/>
      <c r="C34" s="532"/>
      <c r="D34" s="532"/>
      <c r="E34" s="468" t="s">
        <v>47</v>
      </c>
      <c r="F34" s="468" t="s">
        <v>48</v>
      </c>
      <c r="G34" s="468" t="s">
        <v>341</v>
      </c>
      <c r="H34" s="535"/>
      <c r="I34" s="535"/>
      <c r="J34" s="535"/>
      <c r="K34" s="535"/>
      <c r="L34" s="535"/>
      <c r="M34" s="535"/>
      <c r="N34" s="535"/>
    </row>
    <row r="35" spans="1:14">
      <c r="A35" s="469" t="s">
        <v>49</v>
      </c>
      <c r="B35" s="469" t="s">
        <v>50</v>
      </c>
      <c r="C35" s="469" t="s">
        <v>51</v>
      </c>
      <c r="D35" s="469" t="s">
        <v>52</v>
      </c>
      <c r="E35" s="469" t="s">
        <v>53</v>
      </c>
      <c r="F35" s="469" t="s">
        <v>54</v>
      </c>
      <c r="G35" s="469"/>
      <c r="H35" s="530"/>
      <c r="I35" s="530"/>
      <c r="J35" s="530"/>
      <c r="K35" s="530"/>
      <c r="L35" s="530"/>
      <c r="M35" s="530"/>
      <c r="N35" s="530"/>
    </row>
    <row r="36" spans="1:14" ht="25.5" customHeight="1">
      <c r="A36" s="470" t="s">
        <v>57</v>
      </c>
      <c r="B36" s="471" t="s">
        <v>58</v>
      </c>
      <c r="C36" s="471" t="s">
        <v>21</v>
      </c>
      <c r="D36" s="471" t="s">
        <v>21</v>
      </c>
      <c r="E36" s="70">
        <v>0</v>
      </c>
      <c r="F36" s="70">
        <v>0</v>
      </c>
      <c r="G36" s="70">
        <v>0</v>
      </c>
      <c r="H36" s="506"/>
      <c r="I36" s="506"/>
      <c r="J36" s="506"/>
      <c r="K36" s="506"/>
      <c r="L36" s="506"/>
      <c r="M36" s="506"/>
      <c r="N36" s="506"/>
    </row>
    <row r="37" spans="1:14" ht="25.5" customHeight="1">
      <c r="A37" s="470" t="s">
        <v>59</v>
      </c>
      <c r="B37" s="471" t="s">
        <v>60</v>
      </c>
      <c r="C37" s="471" t="s">
        <v>21</v>
      </c>
      <c r="D37" s="471" t="s">
        <v>21</v>
      </c>
      <c r="E37" s="70">
        <v>0</v>
      </c>
      <c r="F37" s="70">
        <v>0</v>
      </c>
      <c r="G37" s="70">
        <v>0</v>
      </c>
      <c r="H37" s="506"/>
      <c r="I37" s="506"/>
      <c r="J37" s="506"/>
      <c r="K37" s="506"/>
      <c r="L37" s="506"/>
      <c r="M37" s="506"/>
      <c r="N37" s="506"/>
    </row>
    <row r="38" spans="1:14" ht="25.5" customHeight="1">
      <c r="A38" s="472" t="s">
        <v>61</v>
      </c>
      <c r="B38" s="473" t="s">
        <v>62</v>
      </c>
      <c r="C38" s="473"/>
      <c r="D38" s="471"/>
      <c r="E38" s="474">
        <f>E39+E42+E48+E51+E54+E67+E71</f>
        <v>111949033.46000001</v>
      </c>
      <c r="F38" s="474">
        <f>F39+F42</f>
        <v>109669768.52</v>
      </c>
      <c r="G38" s="474">
        <f>G39+G42</f>
        <v>109900452.83</v>
      </c>
      <c r="H38" s="506"/>
      <c r="I38" s="506"/>
      <c r="J38" s="506"/>
      <c r="K38" s="506"/>
      <c r="L38" s="506"/>
      <c r="M38" s="506"/>
      <c r="N38" s="506"/>
    </row>
    <row r="39" spans="1:14" ht="25.5" customHeight="1">
      <c r="A39" s="475" t="s">
        <v>63</v>
      </c>
      <c r="B39" s="471" t="s">
        <v>64</v>
      </c>
      <c r="C39" s="471" t="s">
        <v>65</v>
      </c>
      <c r="D39" s="471"/>
      <c r="E39" s="474">
        <f>E40</f>
        <v>0</v>
      </c>
      <c r="F39" s="474">
        <f>F40</f>
        <v>0</v>
      </c>
      <c r="G39" s="474">
        <f>G40</f>
        <v>0</v>
      </c>
      <c r="H39" s="506"/>
      <c r="I39" s="506"/>
      <c r="J39" s="506"/>
      <c r="K39" s="506"/>
      <c r="L39" s="506"/>
      <c r="M39" s="506"/>
      <c r="N39" s="506"/>
    </row>
    <row r="40" spans="1:14" ht="25.5" customHeight="1">
      <c r="A40" s="470" t="s">
        <v>23</v>
      </c>
      <c r="B40" s="527" t="s">
        <v>66</v>
      </c>
      <c r="C40" s="527"/>
      <c r="D40" s="527"/>
      <c r="E40" s="528">
        <v>0</v>
      </c>
      <c r="F40" s="528">
        <v>0</v>
      </c>
      <c r="G40" s="528">
        <v>0</v>
      </c>
      <c r="H40" s="506"/>
      <c r="I40" s="506"/>
      <c r="J40" s="506"/>
      <c r="K40" s="506"/>
      <c r="L40" s="506"/>
      <c r="M40" s="506"/>
      <c r="N40" s="506"/>
    </row>
    <row r="41" spans="1:14" ht="25.5" customHeight="1">
      <c r="A41" s="470"/>
      <c r="B41" s="527"/>
      <c r="C41" s="527"/>
      <c r="D41" s="527"/>
      <c r="E41" s="528"/>
      <c r="F41" s="528"/>
      <c r="G41" s="528"/>
      <c r="H41" s="506"/>
      <c r="I41" s="506"/>
      <c r="J41" s="506"/>
      <c r="K41" s="506"/>
      <c r="L41" s="506"/>
      <c r="M41" s="506"/>
      <c r="N41" s="506"/>
    </row>
    <row r="42" spans="1:14" ht="25.5" customHeight="1">
      <c r="A42" s="475" t="s">
        <v>67</v>
      </c>
      <c r="B42" s="471" t="s">
        <v>68</v>
      </c>
      <c r="C42" s="471" t="s">
        <v>69</v>
      </c>
      <c r="D42" s="471"/>
      <c r="E42" s="474">
        <f>E43+E44</f>
        <v>109387833.2</v>
      </c>
      <c r="F42" s="474">
        <f>F43+F44</f>
        <v>109669768.52</v>
      </c>
      <c r="G42" s="474">
        <f>G43+G44</f>
        <v>109900452.83</v>
      </c>
      <c r="H42" s="506"/>
      <c r="I42" s="506"/>
      <c r="J42" s="506"/>
      <c r="K42" s="506"/>
      <c r="L42" s="506"/>
      <c r="M42" s="506"/>
      <c r="N42" s="506"/>
    </row>
    <row r="43" spans="1:14" ht="53.25" customHeight="1">
      <c r="A43" s="475" t="s">
        <v>70</v>
      </c>
      <c r="B43" s="471" t="s">
        <v>71</v>
      </c>
      <c r="C43" s="471" t="s">
        <v>69</v>
      </c>
      <c r="D43" s="471"/>
      <c r="E43" s="474">
        <f>E75</f>
        <v>100428507.95</v>
      </c>
      <c r="F43" s="474">
        <f>F75</f>
        <v>100506598.77</v>
      </c>
      <c r="G43" s="474">
        <f>G75</f>
        <v>100494287.08</v>
      </c>
      <c r="H43" s="533"/>
      <c r="I43" s="533"/>
      <c r="J43" s="533"/>
      <c r="K43" s="533"/>
      <c r="L43" s="533"/>
      <c r="M43" s="533"/>
      <c r="N43" s="533"/>
    </row>
    <row r="44" spans="1:14" ht="25.5" customHeight="1">
      <c r="A44" s="475" t="s">
        <v>72</v>
      </c>
      <c r="B44" s="471" t="s">
        <v>73</v>
      </c>
      <c r="C44" s="471" t="s">
        <v>69</v>
      </c>
      <c r="D44" s="471"/>
      <c r="E44" s="474">
        <f>E45+E46+E47+E51</f>
        <v>8959325.25</v>
      </c>
      <c r="F44" s="474">
        <f t="shared" ref="F44:G44" si="0">F45+F46+F47+F51</f>
        <v>9163169.75</v>
      </c>
      <c r="G44" s="474">
        <f t="shared" si="0"/>
        <v>9406165.75</v>
      </c>
      <c r="H44" s="506"/>
      <c r="I44" s="506"/>
      <c r="J44" s="506"/>
      <c r="K44" s="506"/>
      <c r="L44" s="506"/>
      <c r="M44" s="506"/>
      <c r="N44" s="506"/>
    </row>
    <row r="45" spans="1:14" ht="72" customHeight="1">
      <c r="A45" s="475" t="s">
        <v>421</v>
      </c>
      <c r="B45" s="471" t="s">
        <v>74</v>
      </c>
      <c r="C45" s="471" t="s">
        <v>69</v>
      </c>
      <c r="D45" s="471"/>
      <c r="E45" s="474">
        <f>E294</f>
        <v>6359688.1299999999</v>
      </c>
      <c r="F45" s="474">
        <f>F294</f>
        <v>6577963.0700000003</v>
      </c>
      <c r="G45" s="474">
        <f>G294</f>
        <v>6834723.1799999997</v>
      </c>
      <c r="H45" s="506"/>
      <c r="I45" s="506"/>
      <c r="J45" s="506"/>
      <c r="K45" s="506"/>
      <c r="L45" s="506"/>
      <c r="M45" s="506"/>
      <c r="N45" s="506"/>
    </row>
    <row r="46" spans="1:14" ht="49.5" customHeight="1">
      <c r="A46" s="475" t="s">
        <v>75</v>
      </c>
      <c r="B46" s="471" t="s">
        <v>76</v>
      </c>
      <c r="C46" s="471" t="s">
        <v>69</v>
      </c>
      <c r="D46" s="471"/>
      <c r="E46" s="474">
        <f>E348</f>
        <v>1918837.12</v>
      </c>
      <c r="F46" s="474">
        <f>F348</f>
        <v>1904406.6800000002</v>
      </c>
      <c r="G46" s="474">
        <f>G348</f>
        <v>1890642.5699999998</v>
      </c>
      <c r="H46" s="506"/>
      <c r="I46" s="506"/>
      <c r="J46" s="506"/>
      <c r="K46" s="506"/>
      <c r="L46" s="506"/>
      <c r="M46" s="506"/>
      <c r="N46" s="506"/>
    </row>
    <row r="47" spans="1:14" ht="25.5" customHeight="1">
      <c r="A47" s="475" t="s">
        <v>77</v>
      </c>
      <c r="B47" s="471" t="s">
        <v>78</v>
      </c>
      <c r="C47" s="471" t="s">
        <v>69</v>
      </c>
      <c r="D47" s="471"/>
      <c r="E47" s="474">
        <f>E482</f>
        <v>0</v>
      </c>
      <c r="F47" s="474">
        <f>F482</f>
        <v>0</v>
      </c>
      <c r="G47" s="474">
        <f>G482</f>
        <v>0</v>
      </c>
      <c r="H47" s="506"/>
      <c r="I47" s="506"/>
      <c r="J47" s="506"/>
      <c r="K47" s="506"/>
      <c r="L47" s="506"/>
      <c r="M47" s="506"/>
      <c r="N47" s="506"/>
    </row>
    <row r="48" spans="1:14" ht="25.5" customHeight="1">
      <c r="A48" s="475" t="s">
        <v>79</v>
      </c>
      <c r="B48" s="471" t="s">
        <v>80</v>
      </c>
      <c r="C48" s="471" t="s">
        <v>81</v>
      </c>
      <c r="D48" s="471"/>
      <c r="E48" s="474">
        <f>E49</f>
        <v>0</v>
      </c>
      <c r="F48" s="474">
        <f>F49</f>
        <v>0</v>
      </c>
      <c r="G48" s="474">
        <f>G49</f>
        <v>0</v>
      </c>
      <c r="H48" s="506"/>
      <c r="I48" s="506"/>
      <c r="J48" s="506"/>
      <c r="K48" s="506"/>
      <c r="L48" s="506"/>
      <c r="M48" s="506"/>
      <c r="N48" s="506"/>
    </row>
    <row r="49" spans="1:14" ht="25.5" customHeight="1">
      <c r="A49" s="470" t="s">
        <v>23</v>
      </c>
      <c r="B49" s="527" t="s">
        <v>82</v>
      </c>
      <c r="C49" s="527" t="s">
        <v>81</v>
      </c>
      <c r="D49" s="527"/>
      <c r="E49" s="528">
        <f>E536</f>
        <v>0</v>
      </c>
      <c r="F49" s="528">
        <f>F536</f>
        <v>0</v>
      </c>
      <c r="G49" s="528">
        <f>G536</f>
        <v>0</v>
      </c>
      <c r="H49" s="506"/>
      <c r="I49" s="506"/>
      <c r="J49" s="506"/>
      <c r="K49" s="506"/>
      <c r="L49" s="506"/>
      <c r="M49" s="506"/>
      <c r="N49" s="506"/>
    </row>
    <row r="50" spans="1:14" ht="25.5" customHeight="1">
      <c r="A50" s="475" t="s">
        <v>83</v>
      </c>
      <c r="B50" s="527"/>
      <c r="C50" s="527"/>
      <c r="D50" s="527"/>
      <c r="E50" s="528"/>
      <c r="F50" s="528"/>
      <c r="G50" s="528"/>
      <c r="H50" s="506"/>
      <c r="I50" s="506"/>
      <c r="J50" s="506"/>
      <c r="K50" s="506"/>
      <c r="L50" s="506"/>
      <c r="M50" s="506"/>
      <c r="N50" s="506"/>
    </row>
    <row r="51" spans="1:14" ht="25.5" customHeight="1">
      <c r="A51" s="475" t="s">
        <v>84</v>
      </c>
      <c r="B51" s="471" t="s">
        <v>85</v>
      </c>
      <c r="C51" s="471" t="s">
        <v>86</v>
      </c>
      <c r="D51" s="471"/>
      <c r="E51" s="474">
        <f>E402</f>
        <v>680800</v>
      </c>
      <c r="F51" s="474">
        <f>F402</f>
        <v>680800</v>
      </c>
      <c r="G51" s="474">
        <f>G402</f>
        <v>680800</v>
      </c>
      <c r="H51" s="506"/>
      <c r="I51" s="506"/>
      <c r="J51" s="506"/>
      <c r="K51" s="506"/>
      <c r="L51" s="506"/>
      <c r="M51" s="506"/>
      <c r="N51" s="506"/>
    </row>
    <row r="52" spans="1:14" ht="25.5" customHeight="1">
      <c r="A52" s="476" t="s">
        <v>422</v>
      </c>
      <c r="B52" s="477" t="s">
        <v>87</v>
      </c>
      <c r="C52" s="477" t="s">
        <v>86</v>
      </c>
      <c r="D52" s="471"/>
      <c r="E52" s="478"/>
      <c r="F52" s="478"/>
      <c r="G52" s="478"/>
      <c r="H52" s="506"/>
      <c r="I52" s="506"/>
      <c r="J52" s="506"/>
      <c r="K52" s="506"/>
      <c r="L52" s="506"/>
      <c r="M52" s="506"/>
      <c r="N52" s="506"/>
    </row>
    <row r="53" spans="1:14" ht="25.5" customHeight="1">
      <c r="A53" s="470"/>
      <c r="B53" s="471" t="s">
        <v>88</v>
      </c>
      <c r="C53" s="471"/>
      <c r="D53" s="471"/>
      <c r="E53" s="70"/>
      <c r="F53" s="70"/>
      <c r="G53" s="70"/>
      <c r="H53" s="506"/>
      <c r="I53" s="506"/>
      <c r="J53" s="506"/>
      <c r="K53" s="506"/>
      <c r="L53" s="506"/>
      <c r="M53" s="506"/>
      <c r="N53" s="506"/>
    </row>
    <row r="54" spans="1:14" ht="25.5" customHeight="1">
      <c r="A54" s="475" t="s">
        <v>89</v>
      </c>
      <c r="B54" s="471" t="s">
        <v>90</v>
      </c>
      <c r="C54" s="471" t="s">
        <v>86</v>
      </c>
      <c r="D54" s="471"/>
      <c r="E54" s="474">
        <f>E55+E65</f>
        <v>1880400.26</v>
      </c>
      <c r="F54" s="474">
        <f>F55+F65</f>
        <v>2279683.92</v>
      </c>
      <c r="G54" s="474">
        <f>G55+G65</f>
        <v>2359228.3200000003</v>
      </c>
      <c r="H54" s="506"/>
      <c r="I54" s="506"/>
      <c r="J54" s="506"/>
      <c r="K54" s="506"/>
      <c r="L54" s="506"/>
      <c r="M54" s="506"/>
      <c r="N54" s="506"/>
    </row>
    <row r="55" spans="1:14" ht="25.5" customHeight="1">
      <c r="A55" s="470" t="s">
        <v>23</v>
      </c>
      <c r="B55" s="527" t="s">
        <v>91</v>
      </c>
      <c r="C55" s="527" t="s">
        <v>86</v>
      </c>
      <c r="D55" s="527"/>
      <c r="E55" s="529">
        <f>E57+E58+E59+E60+E61+E62+E63+E66</f>
        <v>1880400.26</v>
      </c>
      <c r="F55" s="529">
        <f t="shared" ref="F55:G55" si="1">F57+F58+F59+F60+F61+F62+F63+F66</f>
        <v>2279683.92</v>
      </c>
      <c r="G55" s="529">
        <f t="shared" si="1"/>
        <v>2359228.3200000003</v>
      </c>
      <c r="H55" s="506"/>
      <c r="I55" s="506"/>
      <c r="J55" s="506"/>
      <c r="K55" s="506"/>
      <c r="L55" s="506"/>
      <c r="M55" s="506"/>
      <c r="N55" s="506"/>
    </row>
    <row r="56" spans="1:14" ht="25.5" customHeight="1">
      <c r="A56" s="470" t="s">
        <v>92</v>
      </c>
      <c r="B56" s="527"/>
      <c r="C56" s="527"/>
      <c r="D56" s="527"/>
      <c r="E56" s="529"/>
      <c r="F56" s="529"/>
      <c r="G56" s="529"/>
      <c r="H56" s="506"/>
      <c r="I56" s="506"/>
      <c r="J56" s="506"/>
      <c r="K56" s="506"/>
      <c r="L56" s="506"/>
      <c r="M56" s="506"/>
      <c r="N56" s="506"/>
    </row>
    <row r="57" spans="1:14" ht="25.5" customHeight="1">
      <c r="A57" s="475" t="s">
        <v>348</v>
      </c>
      <c r="B57" s="471" t="s">
        <v>93</v>
      </c>
      <c r="C57" s="471" t="s">
        <v>86</v>
      </c>
      <c r="D57" s="471"/>
      <c r="E57" s="70">
        <f>E456</f>
        <v>0</v>
      </c>
      <c r="F57" s="70">
        <f>F456</f>
        <v>0</v>
      </c>
      <c r="G57" s="70">
        <f>G456</f>
        <v>0</v>
      </c>
      <c r="H57" s="506"/>
      <c r="I57" s="506"/>
      <c r="J57" s="506"/>
      <c r="K57" s="506"/>
      <c r="L57" s="506"/>
      <c r="M57" s="506"/>
      <c r="N57" s="506"/>
    </row>
    <row r="58" spans="1:14" ht="25.5" customHeight="1">
      <c r="A58" s="475" t="s">
        <v>349</v>
      </c>
      <c r="B58" s="471" t="s">
        <v>94</v>
      </c>
      <c r="C58" s="471" t="s">
        <v>86</v>
      </c>
      <c r="D58" s="471"/>
      <c r="E58" s="70">
        <f>E459</f>
        <v>0</v>
      </c>
      <c r="F58" s="70">
        <f>F459</f>
        <v>0</v>
      </c>
      <c r="G58" s="70">
        <f>G459</f>
        <v>0</v>
      </c>
      <c r="H58" s="506"/>
      <c r="I58" s="506"/>
      <c r="J58" s="506"/>
      <c r="K58" s="506"/>
      <c r="L58" s="506"/>
      <c r="M58" s="506"/>
      <c r="N58" s="506"/>
    </row>
    <row r="59" spans="1:14" ht="45" customHeight="1">
      <c r="A59" s="475" t="s">
        <v>345</v>
      </c>
      <c r="B59" s="471" t="s">
        <v>95</v>
      </c>
      <c r="C59" s="471" t="s">
        <v>86</v>
      </c>
      <c r="D59" s="471"/>
      <c r="E59" s="70">
        <f>E463</f>
        <v>0</v>
      </c>
      <c r="F59" s="70">
        <f>F463</f>
        <v>0</v>
      </c>
      <c r="G59" s="70">
        <f>G463</f>
        <v>0</v>
      </c>
      <c r="H59" s="506"/>
      <c r="I59" s="506"/>
      <c r="J59" s="506"/>
      <c r="K59" s="506"/>
      <c r="L59" s="506"/>
      <c r="M59" s="506"/>
      <c r="N59" s="506"/>
    </row>
    <row r="60" spans="1:14" ht="24.75" customHeight="1">
      <c r="A60" s="475" t="s">
        <v>976</v>
      </c>
      <c r="B60" s="471" t="s">
        <v>96</v>
      </c>
      <c r="C60" s="471" t="s">
        <v>86</v>
      </c>
      <c r="D60" s="471" t="s">
        <v>128</v>
      </c>
      <c r="E60" s="70">
        <f>E466</f>
        <v>238466.66</v>
      </c>
      <c r="F60" s="70">
        <f>F466</f>
        <v>305000</v>
      </c>
      <c r="G60" s="70">
        <f>G466</f>
        <v>0</v>
      </c>
      <c r="H60" s="506"/>
      <c r="I60" s="506"/>
      <c r="J60" s="506"/>
      <c r="K60" s="506"/>
      <c r="L60" s="506"/>
      <c r="M60" s="506"/>
      <c r="N60" s="506"/>
    </row>
    <row r="61" spans="1:14" ht="36" customHeight="1">
      <c r="A61" s="475" t="s">
        <v>976</v>
      </c>
      <c r="B61" s="471" t="s">
        <v>97</v>
      </c>
      <c r="C61" s="471" t="s">
        <v>86</v>
      </c>
      <c r="D61" s="471" t="s">
        <v>198</v>
      </c>
      <c r="E61" s="70">
        <v>0</v>
      </c>
      <c r="F61" s="70">
        <f>F468</f>
        <v>0</v>
      </c>
      <c r="G61" s="70">
        <f>G468</f>
        <v>0</v>
      </c>
      <c r="H61" s="506"/>
      <c r="I61" s="506"/>
      <c r="J61" s="506"/>
      <c r="K61" s="506"/>
      <c r="L61" s="506"/>
      <c r="M61" s="506"/>
      <c r="N61" s="506"/>
    </row>
    <row r="62" spans="1:14" ht="51.75" customHeight="1">
      <c r="A62" s="475" t="s">
        <v>995</v>
      </c>
      <c r="B62" s="471" t="s">
        <v>91</v>
      </c>
      <c r="C62" s="471" t="s">
        <v>86</v>
      </c>
      <c r="D62" s="471" t="s">
        <v>206</v>
      </c>
      <c r="E62" s="70">
        <f t="shared" ref="E62:G63" si="2">E472</f>
        <v>0</v>
      </c>
      <c r="F62" s="70">
        <f t="shared" si="2"/>
        <v>356098</v>
      </c>
      <c r="G62" s="70">
        <f t="shared" si="2"/>
        <v>675900</v>
      </c>
      <c r="H62" s="506"/>
      <c r="I62" s="506"/>
      <c r="J62" s="506"/>
      <c r="K62" s="506"/>
      <c r="L62" s="506"/>
      <c r="M62" s="506"/>
      <c r="N62" s="506"/>
    </row>
    <row r="63" spans="1:14" ht="41.25" customHeight="1">
      <c r="A63" s="475" t="s">
        <v>347</v>
      </c>
      <c r="B63" s="471" t="s">
        <v>91</v>
      </c>
      <c r="C63" s="471" t="s">
        <v>86</v>
      </c>
      <c r="D63" s="471"/>
      <c r="E63" s="70">
        <f t="shared" si="2"/>
        <v>1641933.6</v>
      </c>
      <c r="F63" s="70">
        <f t="shared" si="2"/>
        <v>1618585.92</v>
      </c>
      <c r="G63" s="70">
        <f t="shared" si="2"/>
        <v>1683328.32</v>
      </c>
      <c r="H63" s="506"/>
      <c r="I63" s="506"/>
      <c r="J63" s="506"/>
      <c r="K63" s="506"/>
      <c r="L63" s="506"/>
      <c r="M63" s="506"/>
      <c r="N63" s="506"/>
    </row>
    <row r="64" spans="1:14" ht="73.5" customHeight="1">
      <c r="A64" s="475" t="s">
        <v>1021</v>
      </c>
      <c r="B64" s="471" t="s">
        <v>91</v>
      </c>
      <c r="C64" s="471" t="s">
        <v>86</v>
      </c>
      <c r="D64" s="471"/>
      <c r="E64" s="70"/>
      <c r="F64" s="70"/>
      <c r="G64" s="70"/>
      <c r="H64" s="506"/>
      <c r="I64" s="506"/>
      <c r="J64" s="506"/>
      <c r="K64" s="506"/>
      <c r="L64" s="506"/>
      <c r="M64" s="506"/>
      <c r="N64" s="506"/>
    </row>
    <row r="65" spans="1:14" ht="25.5" customHeight="1">
      <c r="A65" s="470" t="s">
        <v>98</v>
      </c>
      <c r="B65" s="471" t="s">
        <v>99</v>
      </c>
      <c r="C65" s="471" t="s">
        <v>86</v>
      </c>
      <c r="D65" s="471"/>
      <c r="E65" s="474">
        <f>E471</f>
        <v>0</v>
      </c>
      <c r="F65" s="474">
        <f>F471</f>
        <v>0</v>
      </c>
      <c r="G65" s="474">
        <f>G471</f>
        <v>0</v>
      </c>
      <c r="H65" s="506"/>
      <c r="I65" s="506"/>
      <c r="J65" s="506"/>
      <c r="K65" s="506"/>
      <c r="L65" s="506"/>
      <c r="M65" s="506"/>
      <c r="N65" s="506"/>
    </row>
    <row r="66" spans="1:14" ht="38.25" customHeight="1">
      <c r="A66" s="475" t="s">
        <v>891</v>
      </c>
      <c r="B66" s="471"/>
      <c r="C66" s="471"/>
      <c r="D66" s="471"/>
      <c r="E66" s="70">
        <v>0</v>
      </c>
      <c r="F66" s="70">
        <v>0</v>
      </c>
      <c r="G66" s="70">
        <v>0</v>
      </c>
      <c r="H66" s="506"/>
      <c r="I66" s="506"/>
      <c r="J66" s="506"/>
      <c r="K66" s="506"/>
      <c r="L66" s="506"/>
      <c r="M66" s="506"/>
      <c r="N66" s="506"/>
    </row>
    <row r="67" spans="1:14" ht="25.5" customHeight="1">
      <c r="A67" s="475" t="s">
        <v>100</v>
      </c>
      <c r="B67" s="471" t="s">
        <v>101</v>
      </c>
      <c r="C67" s="471"/>
      <c r="D67" s="471"/>
      <c r="E67" s="474">
        <f>E68</f>
        <v>0</v>
      </c>
      <c r="F67" s="474">
        <f>F68</f>
        <v>0</v>
      </c>
      <c r="G67" s="474">
        <f>G68</f>
        <v>0</v>
      </c>
      <c r="H67" s="506"/>
      <c r="I67" s="506"/>
      <c r="J67" s="506"/>
      <c r="K67" s="506"/>
      <c r="L67" s="506"/>
      <c r="M67" s="506"/>
      <c r="N67" s="506"/>
    </row>
    <row r="68" spans="1:14" ht="25.5" customHeight="1">
      <c r="A68" s="470" t="s">
        <v>23</v>
      </c>
      <c r="B68" s="527" t="s">
        <v>102</v>
      </c>
      <c r="C68" s="527" t="s">
        <v>103</v>
      </c>
      <c r="D68" s="527"/>
      <c r="E68" s="526">
        <v>0</v>
      </c>
      <c r="F68" s="526">
        <v>0</v>
      </c>
      <c r="G68" s="526">
        <v>0</v>
      </c>
      <c r="H68" s="506"/>
      <c r="I68" s="506"/>
      <c r="J68" s="506"/>
      <c r="K68" s="506"/>
      <c r="L68" s="506"/>
      <c r="M68" s="506"/>
      <c r="N68" s="506"/>
    </row>
    <row r="69" spans="1:14" ht="25.5" customHeight="1">
      <c r="A69" s="470"/>
      <c r="B69" s="527"/>
      <c r="C69" s="527"/>
      <c r="D69" s="527"/>
      <c r="E69" s="526"/>
      <c r="F69" s="526"/>
      <c r="G69" s="526"/>
      <c r="H69" s="506"/>
      <c r="I69" s="506"/>
      <c r="J69" s="506"/>
      <c r="K69" s="506"/>
      <c r="L69" s="506"/>
      <c r="M69" s="506"/>
      <c r="N69" s="506"/>
    </row>
    <row r="70" spans="1:14" ht="25.5" customHeight="1">
      <c r="A70" s="475"/>
      <c r="B70" s="471"/>
      <c r="C70" s="471"/>
      <c r="D70" s="471"/>
      <c r="E70" s="70"/>
      <c r="F70" s="70"/>
      <c r="G70" s="70"/>
      <c r="H70" s="506"/>
      <c r="I70" s="506"/>
      <c r="J70" s="506"/>
      <c r="K70" s="506"/>
      <c r="L70" s="506"/>
      <c r="M70" s="506"/>
      <c r="N70" s="506"/>
    </row>
    <row r="71" spans="1:14" ht="25.5" customHeight="1">
      <c r="A71" s="475" t="s">
        <v>104</v>
      </c>
      <c r="B71" s="471" t="s">
        <v>105</v>
      </c>
      <c r="C71" s="480" t="s">
        <v>21</v>
      </c>
      <c r="D71" s="471"/>
      <c r="E71" s="474">
        <f>E72</f>
        <v>0</v>
      </c>
      <c r="F71" s="474">
        <f>F72</f>
        <v>0</v>
      </c>
      <c r="G71" s="474">
        <f>G72</f>
        <v>0</v>
      </c>
      <c r="H71" s="506"/>
      <c r="I71" s="506"/>
      <c r="J71" s="506"/>
      <c r="K71" s="506"/>
      <c r="L71" s="506"/>
      <c r="M71" s="506"/>
      <c r="N71" s="506"/>
    </row>
    <row r="72" spans="1:14" ht="40.5" customHeight="1">
      <c r="A72" s="475" t="s">
        <v>106</v>
      </c>
      <c r="B72" s="471" t="s">
        <v>107</v>
      </c>
      <c r="C72" s="471" t="s">
        <v>108</v>
      </c>
      <c r="D72" s="471"/>
      <c r="E72" s="70">
        <v>0</v>
      </c>
      <c r="F72" s="70">
        <v>0</v>
      </c>
      <c r="G72" s="70">
        <v>0</v>
      </c>
      <c r="H72" s="506"/>
      <c r="I72" s="506"/>
      <c r="J72" s="506"/>
      <c r="K72" s="506"/>
      <c r="L72" s="506"/>
      <c r="M72" s="506"/>
      <c r="N72" s="506"/>
    </row>
    <row r="73" spans="1:14" ht="25.5" customHeight="1">
      <c r="A73" s="475"/>
      <c r="B73" s="471"/>
      <c r="C73" s="471"/>
      <c r="D73" s="471"/>
      <c r="E73" s="70"/>
      <c r="F73" s="70"/>
      <c r="G73" s="70"/>
      <c r="H73" s="506"/>
      <c r="I73" s="506"/>
      <c r="J73" s="506"/>
      <c r="K73" s="506"/>
      <c r="L73" s="506"/>
      <c r="M73" s="506"/>
      <c r="N73" s="506"/>
    </row>
    <row r="74" spans="1:14" ht="25.5" customHeight="1">
      <c r="A74" s="472" t="s">
        <v>109</v>
      </c>
      <c r="B74" s="473" t="s">
        <v>110</v>
      </c>
      <c r="C74" s="481" t="s">
        <v>21</v>
      </c>
      <c r="D74" s="471"/>
      <c r="E74" s="474">
        <f>E75+E294+E348++E402+E455+E482+E536+E539+E543</f>
        <v>111268233.46000001</v>
      </c>
      <c r="F74" s="474">
        <f>F75+F294+F348++F402+F455+F482+F536+F539+F543</f>
        <v>111949452.44000001</v>
      </c>
      <c r="G74" s="474">
        <f>G75+G294+G348++G402+G455+G482+G536+G539+G543</f>
        <v>112259681.14999998</v>
      </c>
      <c r="H74" s="506"/>
      <c r="I74" s="506"/>
      <c r="J74" s="506"/>
      <c r="K74" s="506"/>
      <c r="L74" s="506"/>
      <c r="M74" s="506"/>
      <c r="N74" s="506"/>
    </row>
    <row r="75" spans="1:14" ht="42" customHeight="1">
      <c r="A75" s="482" t="s">
        <v>111</v>
      </c>
      <c r="B75" s="471" t="s">
        <v>110</v>
      </c>
      <c r="C75" s="480" t="s">
        <v>21</v>
      </c>
      <c r="D75" s="471"/>
      <c r="E75" s="474">
        <f>E76+E77+E78+E79+E80+E81+E83+E86+E87+E88+E95+E94+E97</f>
        <v>100428507.95</v>
      </c>
      <c r="F75" s="474">
        <f>F76+F77+F78+F79+F80+F81+F83+F87+F88+F95+F94+F97</f>
        <v>100506598.77</v>
      </c>
      <c r="G75" s="474">
        <f>G76+G77+G78+G79+G80+G81+G83+G87+G88+G95+G94+G97</f>
        <v>100494287.08</v>
      </c>
      <c r="H75" s="506"/>
      <c r="I75" s="506"/>
      <c r="J75" s="506"/>
      <c r="K75" s="506"/>
      <c r="L75" s="506"/>
      <c r="M75" s="506"/>
      <c r="N75" s="506"/>
    </row>
    <row r="76" spans="1:14" ht="25.5" customHeight="1">
      <c r="A76" s="475" t="s">
        <v>112</v>
      </c>
      <c r="B76" s="471" t="s">
        <v>113</v>
      </c>
      <c r="C76" s="471" t="s">
        <v>114</v>
      </c>
      <c r="D76" s="471" t="s">
        <v>115</v>
      </c>
      <c r="E76" s="70">
        <f t="shared" ref="E76:G81" si="3">E131+E186+E241</f>
        <v>71334490</v>
      </c>
      <c r="F76" s="70">
        <f t="shared" si="3"/>
        <v>71334490</v>
      </c>
      <c r="G76" s="70">
        <f t="shared" si="3"/>
        <v>71334490</v>
      </c>
      <c r="H76" s="506"/>
      <c r="I76" s="506"/>
      <c r="J76" s="506"/>
      <c r="K76" s="506"/>
      <c r="L76" s="506"/>
      <c r="M76" s="506"/>
      <c r="N76" s="506"/>
    </row>
    <row r="77" spans="1:14" ht="25.5" customHeight="1">
      <c r="A77" s="475" t="s">
        <v>116</v>
      </c>
      <c r="B77" s="471" t="s">
        <v>117</v>
      </c>
      <c r="C77" s="471" t="s">
        <v>114</v>
      </c>
      <c r="D77" s="471" t="s">
        <v>118</v>
      </c>
      <c r="E77" s="70">
        <f t="shared" si="3"/>
        <v>6500</v>
      </c>
      <c r="F77" s="70">
        <f t="shared" si="3"/>
        <v>6500</v>
      </c>
      <c r="G77" s="70">
        <f t="shared" si="3"/>
        <v>6500</v>
      </c>
      <c r="H77" s="506"/>
      <c r="I77" s="506"/>
      <c r="J77" s="506"/>
      <c r="K77" s="506"/>
      <c r="L77" s="506"/>
      <c r="M77" s="506"/>
      <c r="N77" s="506"/>
    </row>
    <row r="78" spans="1:14" ht="25.5" customHeight="1">
      <c r="A78" s="475" t="s">
        <v>119</v>
      </c>
      <c r="B78" s="471" t="s">
        <v>120</v>
      </c>
      <c r="C78" s="471" t="s">
        <v>121</v>
      </c>
      <c r="D78" s="471" t="s">
        <v>122</v>
      </c>
      <c r="E78" s="70">
        <f t="shared" si="3"/>
        <v>13700</v>
      </c>
      <c r="F78" s="70">
        <f t="shared" si="3"/>
        <v>13700</v>
      </c>
      <c r="G78" s="70">
        <f t="shared" si="3"/>
        <v>13700</v>
      </c>
      <c r="H78" s="506"/>
      <c r="I78" s="506"/>
      <c r="J78" s="506"/>
      <c r="K78" s="506"/>
      <c r="L78" s="506"/>
      <c r="M78" s="506"/>
      <c r="N78" s="506"/>
    </row>
    <row r="79" spans="1:14" s="483" customFormat="1" ht="25.5" customHeight="1">
      <c r="A79" s="475" t="s">
        <v>123</v>
      </c>
      <c r="B79" s="471" t="s">
        <v>124</v>
      </c>
      <c r="C79" s="471" t="s">
        <v>121</v>
      </c>
      <c r="D79" s="471" t="s">
        <v>125</v>
      </c>
      <c r="E79" s="70">
        <f t="shared" si="3"/>
        <v>0</v>
      </c>
      <c r="F79" s="70">
        <f t="shared" si="3"/>
        <v>0</v>
      </c>
      <c r="G79" s="70">
        <f t="shared" si="3"/>
        <v>0</v>
      </c>
      <c r="H79" s="506"/>
      <c r="I79" s="506"/>
      <c r="J79" s="506"/>
      <c r="K79" s="506"/>
      <c r="L79" s="506"/>
      <c r="M79" s="506"/>
      <c r="N79" s="506"/>
    </row>
    <row r="80" spans="1:14" ht="25.5" customHeight="1">
      <c r="A80" s="475" t="s">
        <v>126</v>
      </c>
      <c r="B80" s="471" t="s">
        <v>127</v>
      </c>
      <c r="C80" s="471" t="s">
        <v>121</v>
      </c>
      <c r="D80" s="471" t="s">
        <v>128</v>
      </c>
      <c r="E80" s="70">
        <f t="shared" si="3"/>
        <v>1308</v>
      </c>
      <c r="F80" s="70">
        <f t="shared" si="3"/>
        <v>1308</v>
      </c>
      <c r="G80" s="70">
        <f t="shared" si="3"/>
        <v>1308</v>
      </c>
      <c r="H80" s="506"/>
      <c r="I80" s="506"/>
      <c r="J80" s="506"/>
      <c r="K80" s="506"/>
      <c r="L80" s="506"/>
      <c r="M80" s="506"/>
      <c r="N80" s="506"/>
    </row>
    <row r="81" spans="1:14" ht="25.5" customHeight="1">
      <c r="A81" s="475" t="s">
        <v>116</v>
      </c>
      <c r="B81" s="471" t="s">
        <v>129</v>
      </c>
      <c r="C81" s="471" t="s">
        <v>121</v>
      </c>
      <c r="D81" s="471" t="s">
        <v>118</v>
      </c>
      <c r="E81" s="70">
        <f t="shared" si="3"/>
        <v>0</v>
      </c>
      <c r="F81" s="70">
        <f t="shared" si="3"/>
        <v>0</v>
      </c>
      <c r="G81" s="70">
        <f t="shared" si="3"/>
        <v>0</v>
      </c>
      <c r="H81" s="506"/>
      <c r="I81" s="506"/>
      <c r="J81" s="506"/>
      <c r="K81" s="506"/>
      <c r="L81" s="506"/>
      <c r="M81" s="506"/>
      <c r="N81" s="506"/>
    </row>
    <row r="82" spans="1:14" ht="33.75" customHeight="1">
      <c r="A82" s="475" t="s">
        <v>119</v>
      </c>
      <c r="B82" s="471" t="s">
        <v>130</v>
      </c>
      <c r="C82" s="471" t="s">
        <v>131</v>
      </c>
      <c r="D82" s="471"/>
      <c r="E82" s="70"/>
      <c r="F82" s="484"/>
      <c r="G82" s="484"/>
      <c r="H82" s="508"/>
      <c r="I82" s="508"/>
      <c r="J82" s="508"/>
      <c r="K82" s="508"/>
      <c r="L82" s="508"/>
      <c r="M82" s="508"/>
      <c r="N82" s="508"/>
    </row>
    <row r="83" spans="1:14" ht="25.5" customHeight="1">
      <c r="A83" s="475" t="s">
        <v>132</v>
      </c>
      <c r="B83" s="471" t="s">
        <v>133</v>
      </c>
      <c r="C83" s="471" t="s">
        <v>134</v>
      </c>
      <c r="D83" s="471" t="s">
        <v>135</v>
      </c>
      <c r="E83" s="474">
        <f t="shared" ref="E83:G86" si="4">E138+E193+E248</f>
        <v>21545122.600000001</v>
      </c>
      <c r="F83" s="474">
        <f t="shared" si="4"/>
        <v>21545122.600000001</v>
      </c>
      <c r="G83" s="474">
        <f t="shared" si="4"/>
        <v>21545122.600000001</v>
      </c>
      <c r="H83" s="506"/>
      <c r="I83" s="506"/>
      <c r="J83" s="506"/>
      <c r="K83" s="506"/>
      <c r="L83" s="506"/>
      <c r="M83" s="506"/>
      <c r="N83" s="506"/>
    </row>
    <row r="84" spans="1:14" ht="25.5" customHeight="1">
      <c r="A84" s="475" t="s">
        <v>136</v>
      </c>
      <c r="B84" s="471" t="s">
        <v>137</v>
      </c>
      <c r="C84" s="471" t="s">
        <v>134</v>
      </c>
      <c r="D84" s="471" t="s">
        <v>135</v>
      </c>
      <c r="E84" s="70">
        <f t="shared" si="4"/>
        <v>21545122.600000001</v>
      </c>
      <c r="F84" s="70">
        <f t="shared" si="4"/>
        <v>21545122.600000001</v>
      </c>
      <c r="G84" s="70">
        <f t="shared" si="4"/>
        <v>21545122.600000001</v>
      </c>
      <c r="H84" s="506"/>
      <c r="I84" s="506"/>
      <c r="J84" s="506"/>
      <c r="K84" s="506"/>
      <c r="L84" s="506"/>
      <c r="M84" s="506"/>
      <c r="N84" s="506"/>
    </row>
    <row r="85" spans="1:14" ht="25.5" customHeight="1">
      <c r="A85" s="475" t="s">
        <v>138</v>
      </c>
      <c r="B85" s="471" t="s">
        <v>139</v>
      </c>
      <c r="C85" s="471" t="s">
        <v>134</v>
      </c>
      <c r="D85" s="471" t="s">
        <v>135</v>
      </c>
      <c r="E85" s="70">
        <f t="shared" si="4"/>
        <v>0</v>
      </c>
      <c r="F85" s="70">
        <f t="shared" si="4"/>
        <v>0</v>
      </c>
      <c r="G85" s="70">
        <f t="shared" si="4"/>
        <v>0</v>
      </c>
      <c r="H85" s="506"/>
      <c r="I85" s="506"/>
      <c r="J85" s="506"/>
      <c r="K85" s="506"/>
      <c r="L85" s="506"/>
      <c r="M85" s="506"/>
      <c r="N85" s="506"/>
    </row>
    <row r="86" spans="1:14" ht="25.5" customHeight="1">
      <c r="A86" s="475" t="s">
        <v>126</v>
      </c>
      <c r="B86" s="471" t="s">
        <v>140</v>
      </c>
      <c r="C86" s="471" t="s">
        <v>134</v>
      </c>
      <c r="D86" s="471" t="s">
        <v>128</v>
      </c>
      <c r="E86" s="70">
        <f t="shared" si="4"/>
        <v>0</v>
      </c>
      <c r="F86" s="70">
        <f t="shared" si="4"/>
        <v>0</v>
      </c>
      <c r="G86" s="70">
        <f t="shared" si="4"/>
        <v>0</v>
      </c>
      <c r="H86" s="506"/>
      <c r="I86" s="506"/>
      <c r="J86" s="506"/>
      <c r="K86" s="506"/>
      <c r="L86" s="506"/>
      <c r="M86" s="506"/>
      <c r="N86" s="506"/>
    </row>
    <row r="87" spans="1:14" ht="30.75" customHeight="1">
      <c r="A87" s="475" t="s">
        <v>141</v>
      </c>
      <c r="B87" s="471" t="s">
        <v>142</v>
      </c>
      <c r="C87" s="471" t="s">
        <v>143</v>
      </c>
      <c r="D87" s="471"/>
      <c r="E87" s="70">
        <v>0</v>
      </c>
      <c r="F87" s="70">
        <v>0</v>
      </c>
      <c r="G87" s="70">
        <v>0</v>
      </c>
      <c r="H87" s="506"/>
      <c r="I87" s="506"/>
      <c r="J87" s="506"/>
      <c r="K87" s="506"/>
      <c r="L87" s="506"/>
      <c r="M87" s="506"/>
      <c r="N87" s="506"/>
    </row>
    <row r="88" spans="1:14" ht="25.5" customHeight="1">
      <c r="A88" s="475" t="s">
        <v>144</v>
      </c>
      <c r="B88" s="471" t="s">
        <v>145</v>
      </c>
      <c r="C88" s="471" t="s">
        <v>146</v>
      </c>
      <c r="D88" s="471"/>
      <c r="E88" s="474">
        <f>E89+E90+E91+E92+E93</f>
        <v>364547.45</v>
      </c>
      <c r="F88" s="474">
        <f>F89+F90+F91+F92+F93</f>
        <v>364547.45</v>
      </c>
      <c r="G88" s="474">
        <f>G89+G90+G91+G92+G93</f>
        <v>364547.45</v>
      </c>
      <c r="H88" s="506"/>
      <c r="I88" s="506"/>
      <c r="J88" s="506"/>
      <c r="K88" s="506"/>
      <c r="L88" s="506"/>
      <c r="M88" s="506"/>
      <c r="N88" s="506"/>
    </row>
    <row r="89" spans="1:14" ht="25.5" customHeight="1">
      <c r="A89" s="475" t="s">
        <v>147</v>
      </c>
      <c r="B89" s="471" t="s">
        <v>148</v>
      </c>
      <c r="C89" s="471" t="s">
        <v>149</v>
      </c>
      <c r="D89" s="471" t="s">
        <v>150</v>
      </c>
      <c r="E89" s="70">
        <f t="shared" ref="E89:G93" si="5">E144+E199+E254</f>
        <v>101261</v>
      </c>
      <c r="F89" s="70">
        <f t="shared" si="5"/>
        <v>101261</v>
      </c>
      <c r="G89" s="70">
        <f t="shared" si="5"/>
        <v>101261</v>
      </c>
      <c r="H89" s="506"/>
      <c r="I89" s="506"/>
      <c r="J89" s="506"/>
      <c r="K89" s="506"/>
      <c r="L89" s="506"/>
      <c r="M89" s="506"/>
      <c r="N89" s="506"/>
    </row>
    <row r="90" spans="1:14" ht="25.5" customHeight="1">
      <c r="A90" s="475" t="s">
        <v>151</v>
      </c>
      <c r="B90" s="471" t="s">
        <v>152</v>
      </c>
      <c r="C90" s="471" t="s">
        <v>149</v>
      </c>
      <c r="D90" s="471" t="s">
        <v>150</v>
      </c>
      <c r="E90" s="70">
        <f t="shared" si="5"/>
        <v>247219.45</v>
      </c>
      <c r="F90" s="70">
        <f t="shared" si="5"/>
        <v>247219.45</v>
      </c>
      <c r="G90" s="70">
        <f t="shared" si="5"/>
        <v>247219.45</v>
      </c>
      <c r="H90" s="506"/>
      <c r="I90" s="506"/>
      <c r="J90" s="506"/>
      <c r="K90" s="506"/>
      <c r="L90" s="506"/>
      <c r="M90" s="506"/>
      <c r="N90" s="506"/>
    </row>
    <row r="91" spans="1:14" ht="36.75" customHeight="1">
      <c r="A91" s="475" t="s">
        <v>153</v>
      </c>
      <c r="B91" s="471" t="s">
        <v>154</v>
      </c>
      <c r="C91" s="471" t="s">
        <v>155</v>
      </c>
      <c r="D91" s="471" t="s">
        <v>150</v>
      </c>
      <c r="E91" s="70">
        <f t="shared" si="5"/>
        <v>16067</v>
      </c>
      <c r="F91" s="70">
        <f t="shared" si="5"/>
        <v>16067</v>
      </c>
      <c r="G91" s="70">
        <f t="shared" si="5"/>
        <v>16067</v>
      </c>
      <c r="H91" s="506"/>
      <c r="I91" s="506"/>
      <c r="J91" s="506"/>
      <c r="K91" s="506"/>
      <c r="L91" s="506"/>
      <c r="M91" s="506"/>
      <c r="N91" s="506"/>
    </row>
    <row r="92" spans="1:14" ht="33.75" customHeight="1">
      <c r="A92" s="475" t="s">
        <v>156</v>
      </c>
      <c r="B92" s="471" t="s">
        <v>154</v>
      </c>
      <c r="C92" s="471" t="s">
        <v>155</v>
      </c>
      <c r="D92" s="471" t="s">
        <v>150</v>
      </c>
      <c r="E92" s="70">
        <f t="shared" si="5"/>
        <v>0</v>
      </c>
      <c r="F92" s="70">
        <f t="shared" si="5"/>
        <v>0</v>
      </c>
      <c r="G92" s="70">
        <f t="shared" si="5"/>
        <v>0</v>
      </c>
      <c r="H92" s="506"/>
      <c r="I92" s="506"/>
      <c r="J92" s="506"/>
      <c r="K92" s="506"/>
      <c r="L92" s="506"/>
      <c r="M92" s="506"/>
      <c r="N92" s="506"/>
    </row>
    <row r="93" spans="1:14" ht="40.5" customHeight="1">
      <c r="A93" s="475" t="s">
        <v>157</v>
      </c>
      <c r="B93" s="471" t="s">
        <v>158</v>
      </c>
      <c r="C93" s="471" t="s">
        <v>159</v>
      </c>
      <c r="D93" s="471" t="s">
        <v>150</v>
      </c>
      <c r="E93" s="70">
        <f t="shared" si="5"/>
        <v>0</v>
      </c>
      <c r="F93" s="70">
        <f t="shared" si="5"/>
        <v>0</v>
      </c>
      <c r="G93" s="70">
        <f t="shared" si="5"/>
        <v>0</v>
      </c>
      <c r="H93" s="506"/>
      <c r="I93" s="506"/>
      <c r="J93" s="506"/>
      <c r="K93" s="506"/>
      <c r="L93" s="506"/>
      <c r="M93" s="506"/>
      <c r="N93" s="506"/>
    </row>
    <row r="94" spans="1:14" ht="25.5" customHeight="1">
      <c r="A94" s="475" t="s">
        <v>160</v>
      </c>
      <c r="B94" s="471" t="s">
        <v>161</v>
      </c>
      <c r="C94" s="471" t="s">
        <v>21</v>
      </c>
      <c r="D94" s="471"/>
      <c r="E94" s="70">
        <v>0</v>
      </c>
      <c r="F94" s="70">
        <v>0</v>
      </c>
      <c r="G94" s="70">
        <v>0</v>
      </c>
      <c r="H94" s="506"/>
      <c r="I94" s="506"/>
      <c r="J94" s="506"/>
      <c r="K94" s="506"/>
      <c r="L94" s="506"/>
      <c r="M94" s="506"/>
      <c r="N94" s="506"/>
    </row>
    <row r="95" spans="1:14" ht="25.5" customHeight="1">
      <c r="A95" s="475" t="s">
        <v>162</v>
      </c>
      <c r="B95" s="471" t="s">
        <v>163</v>
      </c>
      <c r="C95" s="471" t="s">
        <v>21</v>
      </c>
      <c r="D95" s="471"/>
      <c r="E95" s="474">
        <f>E96</f>
        <v>0</v>
      </c>
      <c r="F95" s="474">
        <f>F96</f>
        <v>0</v>
      </c>
      <c r="G95" s="474">
        <f>G96</f>
        <v>0</v>
      </c>
      <c r="H95" s="506"/>
      <c r="I95" s="506"/>
      <c r="J95" s="506"/>
      <c r="K95" s="506"/>
      <c r="L95" s="506"/>
      <c r="M95" s="506"/>
      <c r="N95" s="506"/>
    </row>
    <row r="96" spans="1:14" ht="25.5" customHeight="1">
      <c r="A96" s="475" t="s">
        <v>164</v>
      </c>
      <c r="B96" s="471" t="s">
        <v>165</v>
      </c>
      <c r="C96" s="471" t="s">
        <v>166</v>
      </c>
      <c r="D96" s="471"/>
      <c r="E96" s="70">
        <v>0</v>
      </c>
      <c r="F96" s="70">
        <v>0</v>
      </c>
      <c r="G96" s="70">
        <v>0</v>
      </c>
      <c r="H96" s="506"/>
      <c r="I96" s="506"/>
      <c r="J96" s="506"/>
      <c r="K96" s="506"/>
      <c r="L96" s="506"/>
      <c r="M96" s="506"/>
      <c r="N96" s="506"/>
    </row>
    <row r="97" spans="1:14" ht="25.5" customHeight="1">
      <c r="A97" s="475" t="s">
        <v>167</v>
      </c>
      <c r="B97" s="471" t="s">
        <v>168</v>
      </c>
      <c r="C97" s="471" t="s">
        <v>21</v>
      </c>
      <c r="D97" s="471"/>
      <c r="E97" s="474">
        <f>E98+E99+E100+E101+E124+E125</f>
        <v>7162839.9000000004</v>
      </c>
      <c r="F97" s="474">
        <f>F98+F99+F100+F101+F124+F125</f>
        <v>7240930.7200000007</v>
      </c>
      <c r="G97" s="474">
        <f>G98+G99+G100+G101+G124+G125</f>
        <v>7228619.0300000012</v>
      </c>
      <c r="H97" s="506"/>
      <c r="I97" s="506"/>
      <c r="J97" s="506"/>
      <c r="K97" s="506"/>
      <c r="L97" s="506"/>
      <c r="M97" s="506"/>
      <c r="N97" s="506"/>
    </row>
    <row r="98" spans="1:14" ht="41.25" customHeight="1">
      <c r="A98" s="475" t="s">
        <v>424</v>
      </c>
      <c r="B98" s="471" t="s">
        <v>169</v>
      </c>
      <c r="C98" s="471" t="s">
        <v>170</v>
      </c>
      <c r="D98" s="471"/>
      <c r="E98" s="70">
        <v>0</v>
      </c>
      <c r="F98" s="70">
        <v>0</v>
      </c>
      <c r="G98" s="70">
        <v>0</v>
      </c>
      <c r="H98" s="506"/>
      <c r="I98" s="506"/>
      <c r="J98" s="506"/>
      <c r="K98" s="506"/>
      <c r="L98" s="506"/>
      <c r="M98" s="506"/>
      <c r="N98" s="506"/>
    </row>
    <row r="99" spans="1:14" ht="28.5" customHeight="1">
      <c r="A99" s="475" t="s">
        <v>171</v>
      </c>
      <c r="B99" s="471" t="s">
        <v>172</v>
      </c>
      <c r="C99" s="471" t="s">
        <v>173</v>
      </c>
      <c r="D99" s="471"/>
      <c r="E99" s="70">
        <v>0</v>
      </c>
      <c r="F99" s="70">
        <v>0</v>
      </c>
      <c r="G99" s="70">
        <v>0</v>
      </c>
      <c r="H99" s="506"/>
      <c r="I99" s="506"/>
      <c r="J99" s="506"/>
      <c r="K99" s="506"/>
      <c r="L99" s="506"/>
      <c r="M99" s="506"/>
      <c r="N99" s="506"/>
    </row>
    <row r="100" spans="1:14" ht="40.5" customHeight="1">
      <c r="A100" s="475" t="s">
        <v>174</v>
      </c>
      <c r="B100" s="471" t="s">
        <v>175</v>
      </c>
      <c r="C100" s="471" t="s">
        <v>176</v>
      </c>
      <c r="D100" s="471"/>
      <c r="E100" s="70">
        <v>0</v>
      </c>
      <c r="F100" s="70">
        <v>0</v>
      </c>
      <c r="G100" s="70">
        <v>0</v>
      </c>
      <c r="H100" s="506"/>
      <c r="I100" s="506"/>
      <c r="J100" s="506"/>
      <c r="K100" s="506"/>
      <c r="L100" s="506"/>
      <c r="M100" s="506"/>
      <c r="N100" s="506"/>
    </row>
    <row r="101" spans="1:14" ht="25.5" customHeight="1">
      <c r="A101" s="475" t="s">
        <v>391</v>
      </c>
      <c r="B101" s="471" t="s">
        <v>177</v>
      </c>
      <c r="C101" s="471" t="s">
        <v>178</v>
      </c>
      <c r="D101" s="60"/>
      <c r="E101" s="474">
        <f>E102+E103+E104+E107+E108+E109+E110+E111+E112+E113+E114</f>
        <v>5867789.4700000007</v>
      </c>
      <c r="F101" s="474">
        <f>F102+F103+F104+F107+F108+F109+F110+F111+F112+F113+F114</f>
        <v>5880101.1600000011</v>
      </c>
      <c r="G101" s="474">
        <f>G102+G103+G104+G107+G108+G109+G110+G111+G112+G113+G114</f>
        <v>5867789.4700000007</v>
      </c>
      <c r="H101" s="507"/>
      <c r="I101" s="507"/>
      <c r="J101" s="507"/>
      <c r="K101" s="507"/>
      <c r="L101" s="507"/>
      <c r="M101" s="507"/>
      <c r="N101" s="507"/>
    </row>
    <row r="102" spans="1:14" ht="25.5" customHeight="1">
      <c r="A102" s="475" t="s">
        <v>179</v>
      </c>
      <c r="B102" s="471" t="s">
        <v>177</v>
      </c>
      <c r="C102" s="471" t="s">
        <v>178</v>
      </c>
      <c r="D102" s="471" t="s">
        <v>180</v>
      </c>
      <c r="E102" s="70">
        <f t="shared" ref="E102:G103" si="6">E157+E212+E267</f>
        <v>141465.5</v>
      </c>
      <c r="F102" s="70">
        <f t="shared" si="6"/>
        <v>141465.5</v>
      </c>
      <c r="G102" s="70">
        <f t="shared" si="6"/>
        <v>141465.5</v>
      </c>
      <c r="H102" s="506"/>
      <c r="I102" s="506"/>
      <c r="J102" s="506"/>
      <c r="K102" s="506"/>
      <c r="L102" s="506"/>
      <c r="M102" s="506"/>
      <c r="N102" s="506"/>
    </row>
    <row r="103" spans="1:14" ht="25.5" customHeight="1">
      <c r="A103" s="475" t="s">
        <v>181</v>
      </c>
      <c r="B103" s="471" t="s">
        <v>177</v>
      </c>
      <c r="C103" s="471" t="s">
        <v>178</v>
      </c>
      <c r="D103" s="471" t="s">
        <v>182</v>
      </c>
      <c r="E103" s="70">
        <f t="shared" si="6"/>
        <v>0</v>
      </c>
      <c r="F103" s="70">
        <f t="shared" si="6"/>
        <v>0</v>
      </c>
      <c r="G103" s="70">
        <f t="shared" si="6"/>
        <v>0</v>
      </c>
      <c r="H103" s="506"/>
      <c r="I103" s="506"/>
      <c r="J103" s="506"/>
      <c r="K103" s="506"/>
      <c r="L103" s="506"/>
      <c r="M103" s="506"/>
      <c r="N103" s="506"/>
    </row>
    <row r="104" spans="1:14" ht="25.5" customHeight="1">
      <c r="A104" s="475" t="s">
        <v>183</v>
      </c>
      <c r="B104" s="471" t="s">
        <v>177</v>
      </c>
      <c r="C104" s="471" t="s">
        <v>178</v>
      </c>
      <c r="D104" s="471" t="s">
        <v>184</v>
      </c>
      <c r="E104" s="474">
        <f>E105+E106</f>
        <v>349427.76</v>
      </c>
      <c r="F104" s="474">
        <f>F105+F106</f>
        <v>349427.76</v>
      </c>
      <c r="G104" s="474">
        <f>G105+G106</f>
        <v>349427.76</v>
      </c>
      <c r="H104" s="506"/>
      <c r="I104" s="506"/>
      <c r="J104" s="506"/>
      <c r="K104" s="506"/>
      <c r="L104" s="506"/>
      <c r="M104" s="506"/>
      <c r="N104" s="506"/>
    </row>
    <row r="105" spans="1:14" ht="25.5" customHeight="1">
      <c r="A105" s="475" t="s">
        <v>353</v>
      </c>
      <c r="B105" s="471" t="s">
        <v>191</v>
      </c>
      <c r="C105" s="471" t="s">
        <v>178</v>
      </c>
      <c r="D105" s="471" t="s">
        <v>192</v>
      </c>
      <c r="E105" s="70">
        <v>290899.12</v>
      </c>
      <c r="F105" s="70">
        <v>290899.12</v>
      </c>
      <c r="G105" s="70">
        <v>290899.12</v>
      </c>
      <c r="H105" s="506"/>
      <c r="I105" s="506"/>
      <c r="J105" s="506"/>
      <c r="K105" s="506"/>
      <c r="L105" s="506"/>
      <c r="M105" s="506"/>
      <c r="N105" s="506"/>
    </row>
    <row r="106" spans="1:14" ht="25.5" customHeight="1">
      <c r="A106" s="475" t="s">
        <v>354</v>
      </c>
      <c r="B106" s="471" t="s">
        <v>193</v>
      </c>
      <c r="C106" s="471" t="s">
        <v>178</v>
      </c>
      <c r="D106" s="471" t="s">
        <v>194</v>
      </c>
      <c r="E106" s="70">
        <v>58528.639999999999</v>
      </c>
      <c r="F106" s="70">
        <v>58528.639999999999</v>
      </c>
      <c r="G106" s="70">
        <v>58528.639999999999</v>
      </c>
      <c r="H106" s="506"/>
      <c r="I106" s="506"/>
      <c r="J106" s="506"/>
      <c r="K106" s="506"/>
      <c r="L106" s="506"/>
      <c r="M106" s="506"/>
      <c r="N106" s="506"/>
    </row>
    <row r="107" spans="1:14" ht="43.5" customHeight="1">
      <c r="A107" s="475" t="s">
        <v>195</v>
      </c>
      <c r="B107" s="471" t="s">
        <v>177</v>
      </c>
      <c r="C107" s="471" t="s">
        <v>178</v>
      </c>
      <c r="D107" s="471" t="s">
        <v>196</v>
      </c>
      <c r="E107" s="70">
        <f t="shared" ref="E107:G113" si="7">E162+E217+E272</f>
        <v>24000</v>
      </c>
      <c r="F107" s="70">
        <f t="shared" si="7"/>
        <v>24000</v>
      </c>
      <c r="G107" s="70">
        <f t="shared" si="7"/>
        <v>24000</v>
      </c>
      <c r="H107" s="506"/>
      <c r="I107" s="506"/>
      <c r="J107" s="506"/>
      <c r="K107" s="506"/>
      <c r="L107" s="506"/>
      <c r="M107" s="506"/>
      <c r="N107" s="506"/>
    </row>
    <row r="108" spans="1:14" ht="25.5" customHeight="1">
      <c r="A108" s="475" t="s">
        <v>197</v>
      </c>
      <c r="B108" s="471" t="s">
        <v>177</v>
      </c>
      <c r="C108" s="471" t="s">
        <v>178</v>
      </c>
      <c r="D108" s="471" t="s">
        <v>198</v>
      </c>
      <c r="E108" s="70">
        <f t="shared" si="7"/>
        <v>140727</v>
      </c>
      <c r="F108" s="70">
        <f t="shared" si="7"/>
        <v>140727</v>
      </c>
      <c r="G108" s="70">
        <f t="shared" si="7"/>
        <v>140727</v>
      </c>
      <c r="H108" s="506"/>
      <c r="I108" s="506"/>
      <c r="J108" s="506"/>
      <c r="K108" s="506"/>
      <c r="L108" s="506"/>
      <c r="M108" s="506"/>
      <c r="N108" s="506"/>
    </row>
    <row r="109" spans="1:14" ht="25.5" customHeight="1">
      <c r="A109" s="475" t="s">
        <v>126</v>
      </c>
      <c r="B109" s="471" t="s">
        <v>177</v>
      </c>
      <c r="C109" s="471" t="s">
        <v>178</v>
      </c>
      <c r="D109" s="471" t="s">
        <v>128</v>
      </c>
      <c r="E109" s="70">
        <f t="shared" si="7"/>
        <v>384600</v>
      </c>
      <c r="F109" s="70">
        <f t="shared" si="7"/>
        <v>384600</v>
      </c>
      <c r="G109" s="70">
        <f t="shared" si="7"/>
        <v>384600</v>
      </c>
      <c r="H109" s="506"/>
      <c r="I109" s="506"/>
      <c r="J109" s="506"/>
      <c r="K109" s="506"/>
      <c r="L109" s="506"/>
      <c r="M109" s="506"/>
      <c r="N109" s="506"/>
    </row>
    <row r="110" spans="1:14" ht="25.5" customHeight="1">
      <c r="A110" s="475" t="s">
        <v>199</v>
      </c>
      <c r="B110" s="471" t="s">
        <v>177</v>
      </c>
      <c r="C110" s="471" t="s">
        <v>178</v>
      </c>
      <c r="D110" s="471" t="s">
        <v>200</v>
      </c>
      <c r="E110" s="70">
        <f t="shared" si="7"/>
        <v>21703.35</v>
      </c>
      <c r="F110" s="70">
        <f t="shared" si="7"/>
        <v>21703.35</v>
      </c>
      <c r="G110" s="70">
        <f t="shared" si="7"/>
        <v>21703.35</v>
      </c>
      <c r="H110" s="506"/>
      <c r="I110" s="506"/>
      <c r="J110" s="506"/>
      <c r="K110" s="506"/>
      <c r="L110" s="506"/>
      <c r="M110" s="506"/>
      <c r="N110" s="506"/>
    </row>
    <row r="111" spans="1:14" ht="24" customHeight="1">
      <c r="A111" s="475" t="s">
        <v>201</v>
      </c>
      <c r="B111" s="471" t="s">
        <v>177</v>
      </c>
      <c r="C111" s="471" t="s">
        <v>178</v>
      </c>
      <c r="D111" s="471" t="s">
        <v>202</v>
      </c>
      <c r="E111" s="70">
        <f t="shared" si="7"/>
        <v>0</v>
      </c>
      <c r="F111" s="70">
        <f t="shared" si="7"/>
        <v>0</v>
      </c>
      <c r="G111" s="70">
        <f t="shared" si="7"/>
        <v>0</v>
      </c>
      <c r="H111" s="60"/>
      <c r="I111" s="485"/>
      <c r="J111" s="485"/>
      <c r="K111" s="485"/>
      <c r="L111" s="485"/>
      <c r="M111" s="485"/>
      <c r="N111" s="485"/>
    </row>
    <row r="112" spans="1:14" ht="25.5" customHeight="1">
      <c r="A112" s="475" t="s">
        <v>203</v>
      </c>
      <c r="B112" s="471" t="s">
        <v>177</v>
      </c>
      <c r="C112" s="471" t="s">
        <v>178</v>
      </c>
      <c r="D112" s="471" t="s">
        <v>204</v>
      </c>
      <c r="E112" s="70">
        <f t="shared" si="7"/>
        <v>0</v>
      </c>
      <c r="F112" s="70">
        <f t="shared" si="7"/>
        <v>0</v>
      </c>
      <c r="G112" s="70">
        <f t="shared" si="7"/>
        <v>0</v>
      </c>
      <c r="H112" s="506"/>
      <c r="I112" s="506"/>
      <c r="J112" s="506"/>
      <c r="K112" s="506"/>
      <c r="L112" s="506"/>
      <c r="M112" s="506"/>
      <c r="N112" s="506"/>
    </row>
    <row r="113" spans="1:14" ht="25.5" customHeight="1">
      <c r="A113" s="475" t="s">
        <v>205</v>
      </c>
      <c r="B113" s="471" t="s">
        <v>177</v>
      </c>
      <c r="C113" s="471" t="s">
        <v>178</v>
      </c>
      <c r="D113" s="471" t="s">
        <v>206</v>
      </c>
      <c r="E113" s="70">
        <f t="shared" si="7"/>
        <v>0</v>
      </c>
      <c r="F113" s="70">
        <f t="shared" si="7"/>
        <v>0</v>
      </c>
      <c r="G113" s="70">
        <f t="shared" si="7"/>
        <v>0</v>
      </c>
      <c r="H113" s="506"/>
      <c r="I113" s="506"/>
      <c r="J113" s="506"/>
      <c r="K113" s="506"/>
      <c r="L113" s="506"/>
      <c r="M113" s="506"/>
      <c r="N113" s="506"/>
    </row>
    <row r="114" spans="1:14" ht="25.5" customHeight="1">
      <c r="A114" s="475" t="s">
        <v>207</v>
      </c>
      <c r="B114" s="471" t="s">
        <v>177</v>
      </c>
      <c r="C114" s="471" t="s">
        <v>178</v>
      </c>
      <c r="D114" s="471" t="s">
        <v>208</v>
      </c>
      <c r="E114" s="474">
        <f>E115+E116+E117+E118+E119+E120+E121+E122+E123</f>
        <v>4805865.8600000003</v>
      </c>
      <c r="F114" s="474">
        <f>F115+F116+F117+F118+F119+F120+F121+F122+F123</f>
        <v>4818177.5500000007</v>
      </c>
      <c r="G114" s="474">
        <f>G115+G116+G117+G118+G119+G120+G121+G122+G123</f>
        <v>4805865.8600000003</v>
      </c>
      <c r="H114" s="507"/>
      <c r="I114" s="507"/>
      <c r="J114" s="507"/>
      <c r="K114" s="507"/>
      <c r="L114" s="507"/>
      <c r="M114" s="507"/>
      <c r="N114" s="507"/>
    </row>
    <row r="115" spans="1:14" ht="25.5" customHeight="1">
      <c r="A115" s="475" t="s">
        <v>209</v>
      </c>
      <c r="B115" s="471" t="s">
        <v>177</v>
      </c>
      <c r="C115" s="471" t="s">
        <v>178</v>
      </c>
      <c r="D115" s="471" t="s">
        <v>210</v>
      </c>
      <c r="E115" s="70">
        <f t="shared" ref="E115:G123" si="8">E170+E225+E280</f>
        <v>111063.02</v>
      </c>
      <c r="F115" s="70">
        <f t="shared" si="8"/>
        <v>111432.12</v>
      </c>
      <c r="G115" s="70">
        <f t="shared" si="8"/>
        <v>111063.02</v>
      </c>
      <c r="H115" s="506"/>
      <c r="I115" s="506"/>
      <c r="J115" s="506"/>
      <c r="K115" s="506"/>
      <c r="L115" s="506"/>
      <c r="M115" s="506"/>
      <c r="N115" s="506"/>
    </row>
    <row r="116" spans="1:14" ht="25.5" customHeight="1">
      <c r="A116" s="475" t="s">
        <v>211</v>
      </c>
      <c r="B116" s="471" t="s">
        <v>177</v>
      </c>
      <c r="C116" s="471" t="s">
        <v>178</v>
      </c>
      <c r="D116" s="471" t="s">
        <v>212</v>
      </c>
      <c r="E116" s="70">
        <f t="shared" si="8"/>
        <v>2948428.02</v>
      </c>
      <c r="F116" s="70">
        <f t="shared" si="8"/>
        <v>2960370.61</v>
      </c>
      <c r="G116" s="70">
        <f t="shared" si="8"/>
        <v>2948428.02</v>
      </c>
      <c r="H116" s="506"/>
      <c r="I116" s="506"/>
      <c r="J116" s="506"/>
      <c r="K116" s="506"/>
      <c r="L116" s="506"/>
      <c r="M116" s="506"/>
      <c r="N116" s="506"/>
    </row>
    <row r="117" spans="1:14" ht="25.5" customHeight="1">
      <c r="A117" s="475" t="s">
        <v>213</v>
      </c>
      <c r="B117" s="471" t="s">
        <v>177</v>
      </c>
      <c r="C117" s="471" t="s">
        <v>178</v>
      </c>
      <c r="D117" s="471" t="s">
        <v>214</v>
      </c>
      <c r="E117" s="70">
        <f t="shared" si="8"/>
        <v>1048105.92</v>
      </c>
      <c r="F117" s="70">
        <f t="shared" si="8"/>
        <v>1048105.92</v>
      </c>
      <c r="G117" s="70">
        <f t="shared" si="8"/>
        <v>1048105.92</v>
      </c>
      <c r="H117" s="506"/>
      <c r="I117" s="506"/>
      <c r="J117" s="506"/>
      <c r="K117" s="506"/>
      <c r="L117" s="506"/>
      <c r="M117" s="506"/>
      <c r="N117" s="506"/>
    </row>
    <row r="118" spans="1:14" ht="25.5" customHeight="1">
      <c r="A118" s="475" t="s">
        <v>215</v>
      </c>
      <c r="B118" s="471" t="s">
        <v>177</v>
      </c>
      <c r="C118" s="471" t="s">
        <v>178</v>
      </c>
      <c r="D118" s="471" t="s">
        <v>216</v>
      </c>
      <c r="E118" s="70">
        <f t="shared" si="8"/>
        <v>0</v>
      </c>
      <c r="F118" s="70">
        <f t="shared" si="8"/>
        <v>0</v>
      </c>
      <c r="G118" s="70">
        <f t="shared" si="8"/>
        <v>0</v>
      </c>
      <c r="H118" s="506"/>
      <c r="I118" s="506"/>
      <c r="J118" s="506"/>
      <c r="K118" s="506"/>
      <c r="L118" s="506"/>
      <c r="M118" s="506"/>
      <c r="N118" s="506"/>
    </row>
    <row r="119" spans="1:14" ht="25.5" customHeight="1">
      <c r="A119" s="475" t="s">
        <v>217</v>
      </c>
      <c r="B119" s="471" t="s">
        <v>177</v>
      </c>
      <c r="C119" s="471" t="s">
        <v>178</v>
      </c>
      <c r="D119" s="471" t="s">
        <v>218</v>
      </c>
      <c r="E119" s="70">
        <f t="shared" si="8"/>
        <v>570000</v>
      </c>
      <c r="F119" s="70">
        <f t="shared" si="8"/>
        <v>570000</v>
      </c>
      <c r="G119" s="70">
        <f t="shared" si="8"/>
        <v>570000</v>
      </c>
      <c r="H119" s="506"/>
      <c r="I119" s="506"/>
      <c r="J119" s="506"/>
      <c r="K119" s="506"/>
      <c r="L119" s="506"/>
      <c r="M119" s="506"/>
      <c r="N119" s="506"/>
    </row>
    <row r="120" spans="1:14" ht="25.5" customHeight="1">
      <c r="A120" s="475" t="s">
        <v>219</v>
      </c>
      <c r="B120" s="471" t="s">
        <v>177</v>
      </c>
      <c r="C120" s="471" t="s">
        <v>178</v>
      </c>
      <c r="D120" s="471" t="s">
        <v>220</v>
      </c>
      <c r="E120" s="70">
        <f t="shared" si="8"/>
        <v>128268.9</v>
      </c>
      <c r="F120" s="70">
        <f t="shared" si="8"/>
        <v>128268.9</v>
      </c>
      <c r="G120" s="70">
        <f t="shared" si="8"/>
        <v>128268.9</v>
      </c>
      <c r="H120" s="506"/>
      <c r="I120" s="506"/>
      <c r="J120" s="506"/>
      <c r="K120" s="506"/>
      <c r="L120" s="506"/>
      <c r="M120" s="506"/>
      <c r="N120" s="506"/>
    </row>
    <row r="121" spans="1:14" ht="25.5" customHeight="1">
      <c r="A121" s="475" t="s">
        <v>221</v>
      </c>
      <c r="B121" s="471" t="s">
        <v>177</v>
      </c>
      <c r="C121" s="471" t="s">
        <v>178</v>
      </c>
      <c r="D121" s="471" t="s">
        <v>222</v>
      </c>
      <c r="E121" s="70">
        <f t="shared" si="8"/>
        <v>0</v>
      </c>
      <c r="F121" s="70">
        <f t="shared" si="8"/>
        <v>0</v>
      </c>
      <c r="G121" s="70">
        <f t="shared" si="8"/>
        <v>0</v>
      </c>
      <c r="H121" s="506"/>
      <c r="I121" s="506"/>
      <c r="J121" s="506"/>
      <c r="K121" s="506"/>
      <c r="L121" s="506"/>
      <c r="M121" s="506"/>
      <c r="N121" s="506"/>
    </row>
    <row r="122" spans="1:14" ht="42.75" customHeight="1">
      <c r="A122" s="475" t="s">
        <v>223</v>
      </c>
      <c r="B122" s="471" t="s">
        <v>177</v>
      </c>
      <c r="C122" s="471" t="s">
        <v>178</v>
      </c>
      <c r="D122" s="471" t="s">
        <v>224</v>
      </c>
      <c r="E122" s="70">
        <f t="shared" si="8"/>
        <v>0</v>
      </c>
      <c r="F122" s="70">
        <f t="shared" si="8"/>
        <v>0</v>
      </c>
      <c r="G122" s="70">
        <f t="shared" si="8"/>
        <v>0</v>
      </c>
      <c r="H122" s="506"/>
      <c r="I122" s="506"/>
      <c r="J122" s="506"/>
      <c r="K122" s="506"/>
      <c r="L122" s="506"/>
      <c r="M122" s="506"/>
      <c r="N122" s="506"/>
    </row>
    <row r="123" spans="1:14" ht="49.5" customHeight="1">
      <c r="A123" s="475" t="s">
        <v>225</v>
      </c>
      <c r="B123" s="471" t="s">
        <v>177</v>
      </c>
      <c r="C123" s="471" t="s">
        <v>178</v>
      </c>
      <c r="D123" s="471" t="s">
        <v>226</v>
      </c>
      <c r="E123" s="70">
        <f t="shared" si="8"/>
        <v>0</v>
      </c>
      <c r="F123" s="70">
        <f t="shared" si="8"/>
        <v>0</v>
      </c>
      <c r="G123" s="70">
        <f t="shared" si="8"/>
        <v>0</v>
      </c>
      <c r="H123" s="506"/>
      <c r="I123" s="506"/>
      <c r="J123" s="506"/>
      <c r="K123" s="506"/>
      <c r="L123" s="506"/>
      <c r="M123" s="506"/>
      <c r="N123" s="506"/>
    </row>
    <row r="124" spans="1:14" ht="49.5" customHeight="1">
      <c r="A124" s="475" t="s">
        <v>428</v>
      </c>
      <c r="B124" s="471" t="s">
        <v>245</v>
      </c>
      <c r="C124" s="471" t="s">
        <v>429</v>
      </c>
      <c r="D124" s="471"/>
      <c r="E124" s="70">
        <f>E179+E234+E289+E343+E397+E450+E531</f>
        <v>0</v>
      </c>
      <c r="F124" s="70">
        <f>F179+F234+F289+F343+F397+F450+F531</f>
        <v>0</v>
      </c>
      <c r="G124" s="70">
        <f>G179+G234+G289+G343+G397+G450+G531</f>
        <v>0</v>
      </c>
      <c r="H124" s="485"/>
      <c r="I124" s="485"/>
      <c r="J124" s="485"/>
      <c r="K124" s="485"/>
      <c r="L124" s="485"/>
      <c r="M124" s="485"/>
      <c r="N124" s="485"/>
    </row>
    <row r="125" spans="1:14" ht="25.5" customHeight="1">
      <c r="A125" s="475" t="s">
        <v>435</v>
      </c>
      <c r="B125" s="471" t="s">
        <v>430</v>
      </c>
      <c r="C125" s="471" t="s">
        <v>434</v>
      </c>
      <c r="D125" s="471" t="s">
        <v>184</v>
      </c>
      <c r="E125" s="474">
        <f>E126+E127+E128</f>
        <v>1295050.4300000002</v>
      </c>
      <c r="F125" s="474">
        <f>F126+F127+F128</f>
        <v>1360829.56</v>
      </c>
      <c r="G125" s="474">
        <f>G126+G127+G128</f>
        <v>1360829.56</v>
      </c>
      <c r="H125" s="512"/>
      <c r="I125" s="513"/>
      <c r="J125" s="513"/>
      <c r="K125" s="513"/>
      <c r="L125" s="513"/>
      <c r="M125" s="513"/>
      <c r="N125" s="514"/>
    </row>
    <row r="126" spans="1:14" ht="25.5" customHeight="1">
      <c r="A126" s="475" t="s">
        <v>350</v>
      </c>
      <c r="B126" s="471" t="s">
        <v>185</v>
      </c>
      <c r="C126" s="471" t="s">
        <v>434</v>
      </c>
      <c r="D126" s="471" t="s">
        <v>186</v>
      </c>
      <c r="E126" s="70">
        <f t="shared" ref="E126:G126" si="9">E181+E236+E291+E399+E452+E345+E533</f>
        <v>0</v>
      </c>
      <c r="F126" s="70">
        <f t="shared" si="9"/>
        <v>0</v>
      </c>
      <c r="G126" s="70">
        <f t="shared" si="9"/>
        <v>0</v>
      </c>
      <c r="H126" s="512"/>
      <c r="I126" s="513"/>
      <c r="J126" s="513"/>
      <c r="K126" s="513"/>
      <c r="L126" s="513"/>
      <c r="M126" s="513"/>
      <c r="N126" s="514"/>
    </row>
    <row r="127" spans="1:14" ht="25.5" customHeight="1">
      <c r="A127" s="475" t="s">
        <v>351</v>
      </c>
      <c r="B127" s="471" t="s">
        <v>187</v>
      </c>
      <c r="C127" s="471" t="s">
        <v>434</v>
      </c>
      <c r="D127" s="471" t="s">
        <v>188</v>
      </c>
      <c r="E127" s="70">
        <v>565937.55000000005</v>
      </c>
      <c r="F127" s="479">
        <v>631716.68000000005</v>
      </c>
      <c r="G127" s="479">
        <v>631716.68000000005</v>
      </c>
      <c r="H127" s="506"/>
      <c r="I127" s="506"/>
      <c r="J127" s="506"/>
      <c r="K127" s="506"/>
      <c r="L127" s="506"/>
      <c r="M127" s="506"/>
      <c r="N127" s="506"/>
    </row>
    <row r="128" spans="1:14" ht="25.5" customHeight="1">
      <c r="A128" s="475" t="s">
        <v>352</v>
      </c>
      <c r="B128" s="471" t="s">
        <v>189</v>
      </c>
      <c r="C128" s="471" t="s">
        <v>434</v>
      </c>
      <c r="D128" s="471" t="s">
        <v>190</v>
      </c>
      <c r="E128" s="70">
        <v>729112.88</v>
      </c>
      <c r="F128" s="479">
        <v>729112.88</v>
      </c>
      <c r="G128" s="479">
        <v>729112.88</v>
      </c>
      <c r="H128" s="506"/>
      <c r="I128" s="506"/>
      <c r="J128" s="506"/>
      <c r="K128" s="506"/>
      <c r="L128" s="506"/>
      <c r="M128" s="506"/>
      <c r="N128" s="506"/>
    </row>
    <row r="129" spans="1:14" ht="22.5" customHeight="1">
      <c r="A129" s="509" t="s">
        <v>418</v>
      </c>
      <c r="B129" s="510"/>
      <c r="C129" s="510"/>
      <c r="D129" s="510"/>
      <c r="E129" s="510"/>
      <c r="F129" s="510"/>
      <c r="G129" s="511"/>
      <c r="H129" s="485"/>
      <c r="I129" s="485"/>
      <c r="J129" s="485"/>
      <c r="K129" s="485"/>
      <c r="L129" s="485"/>
      <c r="M129" s="485"/>
      <c r="N129" s="485"/>
    </row>
    <row r="130" spans="1:14" ht="33.75" customHeight="1">
      <c r="A130" s="482" t="s">
        <v>111</v>
      </c>
      <c r="B130" s="471" t="s">
        <v>110</v>
      </c>
      <c r="C130" s="480" t="s">
        <v>21</v>
      </c>
      <c r="D130" s="471"/>
      <c r="E130" s="474">
        <f>E131+E132+E133+E134+E135+E136+E138+E141+E142+E143+E150+E149+E152</f>
        <v>29490239.370000001</v>
      </c>
      <c r="F130" s="474">
        <f>F131+F132+F133+F134+F135+F136+F138+F142+F143+F150+F149+F152</f>
        <v>29502551.060000002</v>
      </c>
      <c r="G130" s="474">
        <f>G131+G132+G133+G134+G135+G136+G138+G142+G143+G150+G149+G152</f>
        <v>29490239.370000001</v>
      </c>
      <c r="H130" s="506"/>
      <c r="I130" s="506"/>
      <c r="J130" s="506"/>
      <c r="K130" s="506"/>
      <c r="L130" s="506"/>
      <c r="M130" s="506"/>
      <c r="N130" s="506"/>
    </row>
    <row r="131" spans="1:14" ht="25.5" customHeight="1">
      <c r="A131" s="475" t="s">
        <v>112</v>
      </c>
      <c r="B131" s="471" t="s">
        <v>113</v>
      </c>
      <c r="C131" s="471" t="s">
        <v>114</v>
      </c>
      <c r="D131" s="471" t="s">
        <v>115</v>
      </c>
      <c r="E131" s="70">
        <f>'111-211 Б'!E17</f>
        <v>16800000</v>
      </c>
      <c r="F131" s="70">
        <f>'111-211 Б'!F17</f>
        <v>16800000</v>
      </c>
      <c r="G131" s="70">
        <f>'111-211 Б'!G17</f>
        <v>16800000</v>
      </c>
      <c r="H131" s="506"/>
      <c r="I131" s="506"/>
      <c r="J131" s="506"/>
      <c r="K131" s="506"/>
      <c r="L131" s="506"/>
      <c r="M131" s="506"/>
      <c r="N131" s="506"/>
    </row>
    <row r="132" spans="1:14" ht="25.5" customHeight="1">
      <c r="A132" s="475" t="s">
        <v>116</v>
      </c>
      <c r="B132" s="471" t="s">
        <v>117</v>
      </c>
      <c r="C132" s="471" t="s">
        <v>114</v>
      </c>
      <c r="D132" s="471" t="s">
        <v>118</v>
      </c>
      <c r="E132" s="70">
        <f>'111-266 Б'!E17</f>
        <v>6500</v>
      </c>
      <c r="F132" s="70">
        <f>'111-266 Б'!F17</f>
        <v>6500</v>
      </c>
      <c r="G132" s="70">
        <f>'111-266 Б'!G17</f>
        <v>6500</v>
      </c>
      <c r="H132" s="506"/>
      <c r="I132" s="506"/>
      <c r="J132" s="506"/>
      <c r="K132" s="506"/>
      <c r="L132" s="506"/>
      <c r="M132" s="506"/>
      <c r="N132" s="506"/>
    </row>
    <row r="133" spans="1:14" ht="25.5" customHeight="1">
      <c r="A133" s="475" t="s">
        <v>119</v>
      </c>
      <c r="B133" s="471" t="s">
        <v>120</v>
      </c>
      <c r="C133" s="471" t="s">
        <v>121</v>
      </c>
      <c r="D133" s="471" t="s">
        <v>122</v>
      </c>
      <c r="E133" s="70">
        <f>'112-212 Б'!E17</f>
        <v>3000</v>
      </c>
      <c r="F133" s="70">
        <f>'112-212 Б'!F17</f>
        <v>3000</v>
      </c>
      <c r="G133" s="70">
        <f>'112-212 Б'!G17</f>
        <v>3000</v>
      </c>
      <c r="H133" s="506"/>
      <c r="I133" s="506"/>
      <c r="J133" s="506"/>
      <c r="K133" s="506"/>
      <c r="L133" s="506"/>
      <c r="M133" s="506"/>
      <c r="N133" s="506"/>
    </row>
    <row r="134" spans="1:14" s="483" customFormat="1" ht="25.5" customHeight="1">
      <c r="A134" s="475" t="s">
        <v>123</v>
      </c>
      <c r="B134" s="471" t="s">
        <v>124</v>
      </c>
      <c r="C134" s="471" t="s">
        <v>121</v>
      </c>
      <c r="D134" s="471" t="s">
        <v>125</v>
      </c>
      <c r="E134" s="70">
        <f>'112-214 Б'!E20</f>
        <v>0</v>
      </c>
      <c r="F134" s="70">
        <f>'112-214 Б'!F20</f>
        <v>0</v>
      </c>
      <c r="G134" s="70">
        <f>'112-214 Б'!G20</f>
        <v>0</v>
      </c>
      <c r="H134" s="506"/>
      <c r="I134" s="506"/>
      <c r="J134" s="506"/>
      <c r="K134" s="506"/>
      <c r="L134" s="506"/>
      <c r="M134" s="506"/>
      <c r="N134" s="506"/>
    </row>
    <row r="135" spans="1:14" ht="25.5" customHeight="1">
      <c r="A135" s="475" t="s">
        <v>126</v>
      </c>
      <c r="B135" s="471" t="s">
        <v>127</v>
      </c>
      <c r="C135" s="471" t="s">
        <v>121</v>
      </c>
      <c r="D135" s="471" t="s">
        <v>128</v>
      </c>
      <c r="E135" s="70">
        <f>'112-226 Б'!E17</f>
        <v>0</v>
      </c>
      <c r="F135" s="70">
        <f>'112-226 Б'!F17</f>
        <v>0</v>
      </c>
      <c r="G135" s="70">
        <f>'112-226 Б'!G17</f>
        <v>0</v>
      </c>
      <c r="H135" s="506"/>
      <c r="I135" s="506"/>
      <c r="J135" s="506"/>
      <c r="K135" s="506"/>
      <c r="L135" s="506"/>
      <c r="M135" s="506"/>
      <c r="N135" s="506"/>
    </row>
    <row r="136" spans="1:14" ht="25.5" customHeight="1">
      <c r="A136" s="475" t="s">
        <v>116</v>
      </c>
      <c r="B136" s="471" t="s">
        <v>129</v>
      </c>
      <c r="C136" s="471" t="s">
        <v>121</v>
      </c>
      <c r="D136" s="471" t="s">
        <v>118</v>
      </c>
      <c r="E136" s="70">
        <f>'112-266 Б'!E20</f>
        <v>0</v>
      </c>
      <c r="F136" s="70">
        <f>'112-266 Б'!F20</f>
        <v>0</v>
      </c>
      <c r="G136" s="70">
        <f>'112-266 Б'!G20</f>
        <v>0</v>
      </c>
      <c r="H136" s="506"/>
      <c r="I136" s="506"/>
      <c r="J136" s="506"/>
      <c r="K136" s="506"/>
      <c r="L136" s="506"/>
      <c r="M136" s="506"/>
      <c r="N136" s="506"/>
    </row>
    <row r="137" spans="1:14" ht="33.75" customHeight="1">
      <c r="A137" s="475" t="s">
        <v>119</v>
      </c>
      <c r="B137" s="471" t="s">
        <v>130</v>
      </c>
      <c r="C137" s="471" t="s">
        <v>131</v>
      </c>
      <c r="D137" s="471"/>
      <c r="E137" s="70"/>
      <c r="F137" s="484"/>
      <c r="G137" s="484"/>
      <c r="H137" s="508"/>
      <c r="I137" s="508"/>
      <c r="J137" s="508"/>
      <c r="K137" s="508"/>
      <c r="L137" s="508"/>
      <c r="M137" s="508"/>
      <c r="N137" s="508"/>
    </row>
    <row r="138" spans="1:14" ht="25.5" customHeight="1">
      <c r="A138" s="475" t="s">
        <v>132</v>
      </c>
      <c r="B138" s="471" t="s">
        <v>133</v>
      </c>
      <c r="C138" s="471" t="s">
        <v>134</v>
      </c>
      <c r="D138" s="471" t="s">
        <v>135</v>
      </c>
      <c r="E138" s="474">
        <f>E139+E140</f>
        <v>7200000</v>
      </c>
      <c r="F138" s="474">
        <f>F139+F140</f>
        <v>7200000</v>
      </c>
      <c r="G138" s="474">
        <f>G139+G140</f>
        <v>7200000</v>
      </c>
      <c r="H138" s="506"/>
      <c r="I138" s="506"/>
      <c r="J138" s="506"/>
      <c r="K138" s="506"/>
      <c r="L138" s="506"/>
      <c r="M138" s="506"/>
      <c r="N138" s="506"/>
    </row>
    <row r="139" spans="1:14" ht="25.5" customHeight="1">
      <c r="A139" s="475" t="s">
        <v>136</v>
      </c>
      <c r="B139" s="471" t="s">
        <v>137</v>
      </c>
      <c r="C139" s="471" t="s">
        <v>134</v>
      </c>
      <c r="D139" s="471" t="s">
        <v>135</v>
      </c>
      <c r="E139" s="70">
        <f>'119-213 Б '!E14</f>
        <v>7200000</v>
      </c>
      <c r="F139" s="70">
        <f>'119-213 Б '!F14</f>
        <v>7200000</v>
      </c>
      <c r="G139" s="70">
        <f>'119-213 Б '!G14</f>
        <v>7200000</v>
      </c>
      <c r="H139" s="506"/>
      <c r="I139" s="506"/>
      <c r="J139" s="506"/>
      <c r="K139" s="506"/>
      <c r="L139" s="506"/>
      <c r="M139" s="506"/>
      <c r="N139" s="506"/>
    </row>
    <row r="140" spans="1:14" ht="25.5" customHeight="1">
      <c r="A140" s="475" t="s">
        <v>138</v>
      </c>
      <c r="B140" s="471" t="s">
        <v>139</v>
      </c>
      <c r="C140" s="471" t="s">
        <v>134</v>
      </c>
      <c r="D140" s="471" t="s">
        <v>135</v>
      </c>
      <c r="E140" s="70">
        <f>'119-213 Б '!E18</f>
        <v>0</v>
      </c>
      <c r="F140" s="70">
        <f>'119-213 Б '!F18</f>
        <v>0</v>
      </c>
      <c r="G140" s="70">
        <f>'119-213 Б '!G18</f>
        <v>0</v>
      </c>
      <c r="H140" s="506"/>
      <c r="I140" s="506"/>
      <c r="J140" s="506"/>
      <c r="K140" s="506"/>
      <c r="L140" s="506"/>
      <c r="M140" s="506"/>
      <c r="N140" s="506"/>
    </row>
    <row r="141" spans="1:14" ht="25.5" customHeight="1">
      <c r="A141" s="475" t="s">
        <v>126</v>
      </c>
      <c r="B141" s="471" t="s">
        <v>140</v>
      </c>
      <c r="C141" s="471" t="s">
        <v>134</v>
      </c>
      <c r="D141" s="471" t="s">
        <v>128</v>
      </c>
      <c r="E141" s="70">
        <f>'119-226 Б '!E22</f>
        <v>0</v>
      </c>
      <c r="F141" s="70">
        <f>'119-226 Б '!F22</f>
        <v>0</v>
      </c>
      <c r="G141" s="70">
        <f>'119-226 Б '!G22</f>
        <v>0</v>
      </c>
      <c r="H141" s="506"/>
      <c r="I141" s="506"/>
      <c r="J141" s="506"/>
      <c r="K141" s="506"/>
      <c r="L141" s="506"/>
      <c r="M141" s="506"/>
      <c r="N141" s="506"/>
    </row>
    <row r="142" spans="1:14" ht="30.75" customHeight="1">
      <c r="A142" s="475" t="s">
        <v>141</v>
      </c>
      <c r="B142" s="471" t="s">
        <v>142</v>
      </c>
      <c r="C142" s="471" t="s">
        <v>143</v>
      </c>
      <c r="D142" s="471"/>
      <c r="E142" s="70">
        <v>0</v>
      </c>
      <c r="F142" s="70">
        <v>0</v>
      </c>
      <c r="G142" s="70">
        <v>0</v>
      </c>
      <c r="H142" s="506"/>
      <c r="I142" s="506"/>
      <c r="J142" s="506"/>
      <c r="K142" s="506"/>
      <c r="L142" s="506"/>
      <c r="M142" s="506"/>
      <c r="N142" s="506"/>
    </row>
    <row r="143" spans="1:14" ht="25.5" customHeight="1">
      <c r="A143" s="475" t="s">
        <v>144</v>
      </c>
      <c r="B143" s="471" t="s">
        <v>145</v>
      </c>
      <c r="C143" s="471" t="s">
        <v>146</v>
      </c>
      <c r="D143" s="471"/>
      <c r="E143" s="474">
        <f>E144+E145+E146+E147+E148</f>
        <v>303926.82</v>
      </c>
      <c r="F143" s="474">
        <f>F144+F145+F146+F147+F148</f>
        <v>303926.82</v>
      </c>
      <c r="G143" s="474">
        <f>G144+G145+G146+G147+G148</f>
        <v>303926.82</v>
      </c>
      <c r="H143" s="506"/>
      <c r="I143" s="506"/>
      <c r="J143" s="506"/>
      <c r="K143" s="506"/>
      <c r="L143" s="506"/>
      <c r="M143" s="506"/>
      <c r="N143" s="506"/>
    </row>
    <row r="144" spans="1:14" ht="25.5" customHeight="1">
      <c r="A144" s="475" t="s">
        <v>147</v>
      </c>
      <c r="B144" s="471" t="s">
        <v>148</v>
      </c>
      <c r="C144" s="471" t="s">
        <v>149</v>
      </c>
      <c r="D144" s="471" t="s">
        <v>150</v>
      </c>
      <c r="E144" s="70">
        <f>'851-291 имущ Б'!E18</f>
        <v>85246.2</v>
      </c>
      <c r="F144" s="70">
        <f>'851-291 имущ Б'!F18</f>
        <v>85246.2</v>
      </c>
      <c r="G144" s="70">
        <f>'851-291 имущ Б'!G18</f>
        <v>85246.2</v>
      </c>
      <c r="H144" s="506"/>
      <c r="I144" s="506"/>
      <c r="J144" s="506"/>
      <c r="K144" s="506"/>
      <c r="L144" s="506"/>
      <c r="M144" s="506"/>
      <c r="N144" s="506"/>
    </row>
    <row r="145" spans="1:14" ht="25.5" customHeight="1">
      <c r="A145" s="475" t="s">
        <v>151</v>
      </c>
      <c r="B145" s="471" t="s">
        <v>152</v>
      </c>
      <c r="C145" s="471" t="s">
        <v>149</v>
      </c>
      <c r="D145" s="471" t="s">
        <v>150</v>
      </c>
      <c r="E145" s="70">
        <f>'851-291 земля Б'!E20</f>
        <v>212613.62</v>
      </c>
      <c r="F145" s="70">
        <f>'851-291 земля Б'!F20</f>
        <v>212613.62</v>
      </c>
      <c r="G145" s="70">
        <f>'851-291 земля Б'!G20</f>
        <v>212613.62</v>
      </c>
      <c r="H145" s="506"/>
      <c r="I145" s="506"/>
      <c r="J145" s="506"/>
      <c r="K145" s="506"/>
      <c r="L145" s="506"/>
      <c r="M145" s="506"/>
      <c r="N145" s="506"/>
    </row>
    <row r="146" spans="1:14" ht="36.75" customHeight="1">
      <c r="A146" s="475" t="s">
        <v>153</v>
      </c>
      <c r="B146" s="471" t="s">
        <v>154</v>
      </c>
      <c r="C146" s="471" t="s">
        <v>155</v>
      </c>
      <c r="D146" s="471" t="s">
        <v>150</v>
      </c>
      <c r="E146" s="70">
        <f>'852-291 транс Б'!E25</f>
        <v>6067</v>
      </c>
      <c r="F146" s="70">
        <f>'852-291 транс Б'!F25</f>
        <v>6067</v>
      </c>
      <c r="G146" s="70">
        <f>'852-291 транс Б'!G25</f>
        <v>6067</v>
      </c>
      <c r="H146" s="506"/>
      <c r="I146" s="506"/>
      <c r="J146" s="506"/>
      <c r="K146" s="506"/>
      <c r="L146" s="506"/>
      <c r="M146" s="506"/>
      <c r="N146" s="506"/>
    </row>
    <row r="147" spans="1:14" ht="33.75" customHeight="1">
      <c r="A147" s="475" t="s">
        <v>156</v>
      </c>
      <c r="B147" s="471" t="s">
        <v>154</v>
      </c>
      <c r="C147" s="471" t="s">
        <v>155</v>
      </c>
      <c r="D147" s="471" t="s">
        <v>150</v>
      </c>
      <c r="E147" s="70">
        <f>'852-291пошл Б'!E20</f>
        <v>0</v>
      </c>
      <c r="F147" s="70">
        <f>'852-291пошл Б'!F20</f>
        <v>0</v>
      </c>
      <c r="G147" s="70">
        <f>'852-291пошл Б'!G20</f>
        <v>0</v>
      </c>
      <c r="H147" s="506"/>
      <c r="I147" s="506"/>
      <c r="J147" s="506"/>
      <c r="K147" s="506"/>
      <c r="L147" s="506"/>
      <c r="M147" s="506"/>
      <c r="N147" s="506"/>
    </row>
    <row r="148" spans="1:14" ht="40.5" customHeight="1">
      <c r="A148" s="475" t="s">
        <v>157</v>
      </c>
      <c r="B148" s="471" t="s">
        <v>158</v>
      </c>
      <c r="C148" s="471" t="s">
        <v>159</v>
      </c>
      <c r="D148" s="471" t="s">
        <v>150</v>
      </c>
      <c r="E148" s="70">
        <f>'853-291негатив Б'!E20</f>
        <v>0</v>
      </c>
      <c r="F148" s="70">
        <f>'853-291негатив Б'!F20</f>
        <v>0</v>
      </c>
      <c r="G148" s="70">
        <f>'853-291негатив Б'!G20</f>
        <v>0</v>
      </c>
      <c r="H148" s="506"/>
      <c r="I148" s="506"/>
      <c r="J148" s="506"/>
      <c r="K148" s="506"/>
      <c r="L148" s="506"/>
      <c r="M148" s="506"/>
      <c r="N148" s="506"/>
    </row>
    <row r="149" spans="1:14" ht="25.5" customHeight="1">
      <c r="A149" s="475" t="s">
        <v>160</v>
      </c>
      <c r="B149" s="471" t="s">
        <v>161</v>
      </c>
      <c r="C149" s="471" t="s">
        <v>21</v>
      </c>
      <c r="D149" s="471"/>
      <c r="E149" s="70">
        <v>0</v>
      </c>
      <c r="F149" s="70">
        <v>0</v>
      </c>
      <c r="G149" s="70">
        <v>0</v>
      </c>
      <c r="H149" s="506"/>
      <c r="I149" s="506"/>
      <c r="J149" s="506"/>
      <c r="K149" s="506"/>
      <c r="L149" s="506"/>
      <c r="M149" s="506"/>
      <c r="N149" s="506"/>
    </row>
    <row r="150" spans="1:14" ht="25.5" customHeight="1">
      <c r="A150" s="475" t="s">
        <v>162</v>
      </c>
      <c r="B150" s="471" t="s">
        <v>163</v>
      </c>
      <c r="C150" s="471" t="s">
        <v>21</v>
      </c>
      <c r="D150" s="471"/>
      <c r="E150" s="474">
        <f>E151</f>
        <v>0</v>
      </c>
      <c r="F150" s="474">
        <f>F151</f>
        <v>0</v>
      </c>
      <c r="G150" s="474">
        <f>G151</f>
        <v>0</v>
      </c>
      <c r="H150" s="506"/>
      <c r="I150" s="506"/>
      <c r="J150" s="506"/>
      <c r="K150" s="506"/>
      <c r="L150" s="506"/>
      <c r="M150" s="506"/>
      <c r="N150" s="506"/>
    </row>
    <row r="151" spans="1:14" ht="25.5" customHeight="1">
      <c r="A151" s="475" t="s">
        <v>164</v>
      </c>
      <c r="B151" s="471" t="s">
        <v>165</v>
      </c>
      <c r="C151" s="471" t="s">
        <v>166</v>
      </c>
      <c r="D151" s="471"/>
      <c r="E151" s="70">
        <v>0</v>
      </c>
      <c r="F151" s="70">
        <v>0</v>
      </c>
      <c r="G151" s="70">
        <v>0</v>
      </c>
      <c r="H151" s="506"/>
      <c r="I151" s="506"/>
      <c r="J151" s="506"/>
      <c r="K151" s="506"/>
      <c r="L151" s="506"/>
      <c r="M151" s="506"/>
      <c r="N151" s="506"/>
    </row>
    <row r="152" spans="1:14" ht="25.5" customHeight="1">
      <c r="A152" s="475" t="s">
        <v>167</v>
      </c>
      <c r="B152" s="471" t="s">
        <v>168</v>
      </c>
      <c r="C152" s="471" t="s">
        <v>21</v>
      </c>
      <c r="D152" s="471"/>
      <c r="E152" s="474">
        <f>E153+E154+E155+E156+E179+E180</f>
        <v>5176812.55</v>
      </c>
      <c r="F152" s="474">
        <f>F153+F154+F155+F156+F179+F180</f>
        <v>5189124.24</v>
      </c>
      <c r="G152" s="474">
        <f>G153+G154+G155+G156+G179+G180</f>
        <v>5176812.55</v>
      </c>
      <c r="H152" s="506"/>
      <c r="I152" s="506"/>
      <c r="J152" s="506"/>
      <c r="K152" s="506"/>
      <c r="L152" s="506"/>
      <c r="M152" s="506"/>
      <c r="N152" s="506"/>
    </row>
    <row r="153" spans="1:14" ht="41.25" customHeight="1">
      <c r="A153" s="475" t="s">
        <v>436</v>
      </c>
      <c r="B153" s="471" t="s">
        <v>169</v>
      </c>
      <c r="C153" s="471" t="s">
        <v>170</v>
      </c>
      <c r="D153" s="471"/>
      <c r="E153" s="70">
        <v>0</v>
      </c>
      <c r="F153" s="70">
        <v>0</v>
      </c>
      <c r="G153" s="70">
        <v>0</v>
      </c>
      <c r="H153" s="506"/>
      <c r="I153" s="506"/>
      <c r="J153" s="506"/>
      <c r="K153" s="506"/>
      <c r="L153" s="506"/>
      <c r="M153" s="506"/>
      <c r="N153" s="506"/>
    </row>
    <row r="154" spans="1:14" ht="28.5" customHeight="1">
      <c r="A154" s="475" t="s">
        <v>171</v>
      </c>
      <c r="B154" s="471" t="s">
        <v>172</v>
      </c>
      <c r="C154" s="471" t="s">
        <v>173</v>
      </c>
      <c r="D154" s="471"/>
      <c r="E154" s="70">
        <v>0</v>
      </c>
      <c r="F154" s="70">
        <v>0</v>
      </c>
      <c r="G154" s="70">
        <v>0</v>
      </c>
      <c r="H154" s="506"/>
      <c r="I154" s="506"/>
      <c r="J154" s="506"/>
      <c r="K154" s="506"/>
      <c r="L154" s="506"/>
      <c r="M154" s="506"/>
      <c r="N154" s="506"/>
    </row>
    <row r="155" spans="1:14" ht="40.5" customHeight="1">
      <c r="A155" s="475" t="s">
        <v>174</v>
      </c>
      <c r="B155" s="471" t="s">
        <v>175</v>
      </c>
      <c r="C155" s="471" t="s">
        <v>176</v>
      </c>
      <c r="D155" s="471"/>
      <c r="E155" s="70">
        <v>0</v>
      </c>
      <c r="F155" s="70">
        <v>0</v>
      </c>
      <c r="G155" s="70">
        <v>0</v>
      </c>
      <c r="H155" s="506"/>
      <c r="I155" s="506"/>
      <c r="J155" s="506"/>
      <c r="K155" s="506"/>
      <c r="L155" s="506"/>
      <c r="M155" s="506"/>
      <c r="N155" s="506"/>
    </row>
    <row r="156" spans="1:14" ht="25.5" customHeight="1">
      <c r="A156" s="475" t="s">
        <v>391</v>
      </c>
      <c r="B156" s="471" t="s">
        <v>177</v>
      </c>
      <c r="C156" s="471" t="s">
        <v>178</v>
      </c>
      <c r="D156" s="60"/>
      <c r="E156" s="474">
        <f>E157+E158+E159+E162+E163+E164+E165+E166+E167+E168+E169</f>
        <v>4388448.79</v>
      </c>
      <c r="F156" s="474">
        <f>F157+F158+F159+F162+F163+F164+F165+F166+F167+F168+F169</f>
        <v>4400760.4800000004</v>
      </c>
      <c r="G156" s="474">
        <f>G157+G158+G159+G162+G163+G164+G165+G166+G167+G168+G169</f>
        <v>4388448.79</v>
      </c>
      <c r="H156" s="507"/>
      <c r="I156" s="507"/>
      <c r="J156" s="507"/>
      <c r="K156" s="507"/>
      <c r="L156" s="507"/>
      <c r="M156" s="507"/>
      <c r="N156" s="507"/>
    </row>
    <row r="157" spans="1:14" ht="25.5" customHeight="1">
      <c r="A157" s="475" t="s">
        <v>179</v>
      </c>
      <c r="B157" s="471" t="s">
        <v>177</v>
      </c>
      <c r="C157" s="471" t="s">
        <v>178</v>
      </c>
      <c r="D157" s="471" t="s">
        <v>180</v>
      </c>
      <c r="E157" s="70">
        <f>'244-221 Б '!B30</f>
        <v>50019.6</v>
      </c>
      <c r="F157" s="70">
        <f>'244-221 Б '!C30</f>
        <v>50019.6</v>
      </c>
      <c r="G157" s="70">
        <f>'244-221 Б '!D30</f>
        <v>50019.6</v>
      </c>
      <c r="H157" s="506"/>
      <c r="I157" s="506"/>
      <c r="J157" s="506"/>
      <c r="K157" s="506"/>
      <c r="L157" s="506"/>
      <c r="M157" s="506"/>
      <c r="N157" s="506"/>
    </row>
    <row r="158" spans="1:14" ht="25.5" customHeight="1">
      <c r="A158" s="475" t="s">
        <v>181</v>
      </c>
      <c r="B158" s="471" t="s">
        <v>177</v>
      </c>
      <c r="C158" s="471" t="s">
        <v>178</v>
      </c>
      <c r="D158" s="471" t="s">
        <v>182</v>
      </c>
      <c r="E158" s="70">
        <f>'244-222 Б'!E24</f>
        <v>0</v>
      </c>
      <c r="F158" s="70">
        <f>'244-222 Б'!F24</f>
        <v>0</v>
      </c>
      <c r="G158" s="70">
        <f>'244-222 Б'!G24</f>
        <v>0</v>
      </c>
      <c r="H158" s="506"/>
      <c r="I158" s="506"/>
      <c r="J158" s="506"/>
      <c r="K158" s="506"/>
      <c r="L158" s="506"/>
      <c r="M158" s="506"/>
      <c r="N158" s="506"/>
    </row>
    <row r="159" spans="1:14" ht="25.5" customHeight="1">
      <c r="A159" s="475" t="s">
        <v>183</v>
      </c>
      <c r="B159" s="471" t="s">
        <v>177</v>
      </c>
      <c r="C159" s="471" t="s">
        <v>178</v>
      </c>
      <c r="D159" s="471" t="s">
        <v>184</v>
      </c>
      <c r="E159" s="474">
        <f>E160+E161</f>
        <v>225836.56</v>
      </c>
      <c r="F159" s="474">
        <f>F160+F161</f>
        <v>225836.56</v>
      </c>
      <c r="G159" s="474">
        <f>G160+G161</f>
        <v>225836.56</v>
      </c>
      <c r="H159" s="506"/>
      <c r="I159" s="506"/>
      <c r="J159" s="506"/>
      <c r="K159" s="506"/>
      <c r="L159" s="506"/>
      <c r="M159" s="506"/>
      <c r="N159" s="506"/>
    </row>
    <row r="160" spans="1:14" ht="25.5" customHeight="1">
      <c r="A160" s="475" t="s">
        <v>353</v>
      </c>
      <c r="B160" s="471" t="s">
        <v>191</v>
      </c>
      <c r="C160" s="471" t="s">
        <v>178</v>
      </c>
      <c r="D160" s="471" t="s">
        <v>192</v>
      </c>
      <c r="E160" s="70">
        <v>167307.92000000001</v>
      </c>
      <c r="F160" s="479">
        <v>167307.92000000001</v>
      </c>
      <c r="G160" s="479">
        <v>167307.92000000001</v>
      </c>
      <c r="H160" s="506"/>
      <c r="I160" s="506"/>
      <c r="J160" s="506"/>
      <c r="K160" s="506"/>
      <c r="L160" s="506"/>
      <c r="M160" s="506"/>
      <c r="N160" s="506"/>
    </row>
    <row r="161" spans="1:14" ht="25.5" customHeight="1">
      <c r="A161" s="475" t="s">
        <v>354</v>
      </c>
      <c r="B161" s="471" t="s">
        <v>193</v>
      </c>
      <c r="C161" s="471" t="s">
        <v>178</v>
      </c>
      <c r="D161" s="471" t="s">
        <v>194</v>
      </c>
      <c r="E161" s="70">
        <v>58528.639999999999</v>
      </c>
      <c r="F161" s="70">
        <v>58528.639999999999</v>
      </c>
      <c r="G161" s="502">
        <v>58528.639999999999</v>
      </c>
      <c r="H161" s="506"/>
      <c r="I161" s="506"/>
      <c r="J161" s="506"/>
      <c r="K161" s="506"/>
      <c r="L161" s="506"/>
      <c r="M161" s="506"/>
      <c r="N161" s="506"/>
    </row>
    <row r="162" spans="1:14" ht="43.5" customHeight="1">
      <c r="A162" s="475" t="s">
        <v>195</v>
      </c>
      <c r="B162" s="471" t="s">
        <v>177</v>
      </c>
      <c r="C162" s="471" t="s">
        <v>178</v>
      </c>
      <c r="D162" s="471" t="s">
        <v>196</v>
      </c>
      <c r="E162" s="70">
        <f>'244-224 Б'!E16</f>
        <v>24000</v>
      </c>
      <c r="F162" s="70">
        <f>'244-224 Б'!F16</f>
        <v>24000</v>
      </c>
      <c r="G162" s="70">
        <f>'244-224 Б'!G16</f>
        <v>24000</v>
      </c>
      <c r="H162" s="506"/>
      <c r="I162" s="506"/>
      <c r="J162" s="506"/>
      <c r="K162" s="506"/>
      <c r="L162" s="506"/>
      <c r="M162" s="506"/>
      <c r="N162" s="506"/>
    </row>
    <row r="163" spans="1:14" ht="25.5" customHeight="1">
      <c r="A163" s="475" t="s">
        <v>197</v>
      </c>
      <c r="B163" s="471" t="s">
        <v>177</v>
      </c>
      <c r="C163" s="471" t="s">
        <v>178</v>
      </c>
      <c r="D163" s="471" t="s">
        <v>198</v>
      </c>
      <c r="E163" s="70">
        <f>'244-225 Б'!E20</f>
        <v>129039.55</v>
      </c>
      <c r="F163" s="70">
        <f>'244-225 Б'!F20</f>
        <v>129039.55</v>
      </c>
      <c r="G163" s="70">
        <f>'244-225 Б'!G20</f>
        <v>129039.55</v>
      </c>
      <c r="H163" s="506"/>
      <c r="I163" s="506"/>
      <c r="J163" s="506"/>
      <c r="K163" s="506"/>
      <c r="L163" s="506"/>
      <c r="M163" s="506"/>
      <c r="N163" s="506"/>
    </row>
    <row r="164" spans="1:14" ht="25.5" customHeight="1">
      <c r="A164" s="475" t="s">
        <v>126</v>
      </c>
      <c r="B164" s="471" t="s">
        <v>177</v>
      </c>
      <c r="C164" s="471" t="s">
        <v>178</v>
      </c>
      <c r="D164" s="471" t="s">
        <v>128</v>
      </c>
      <c r="E164" s="70">
        <f>'244-226 Б'!E16</f>
        <v>141840</v>
      </c>
      <c r="F164" s="70">
        <f>'244-226 Б'!F16</f>
        <v>141840</v>
      </c>
      <c r="G164" s="70">
        <f>'244-226 Б'!G16</f>
        <v>141840</v>
      </c>
      <c r="H164" s="506"/>
      <c r="I164" s="506"/>
      <c r="J164" s="506"/>
      <c r="K164" s="506"/>
      <c r="L164" s="506"/>
      <c r="M164" s="506"/>
      <c r="N164" s="506"/>
    </row>
    <row r="165" spans="1:14" ht="25.5" customHeight="1">
      <c r="A165" s="475" t="s">
        <v>199</v>
      </c>
      <c r="B165" s="471" t="s">
        <v>177</v>
      </c>
      <c r="C165" s="471" t="s">
        <v>178</v>
      </c>
      <c r="D165" s="471" t="s">
        <v>200</v>
      </c>
      <c r="E165" s="70">
        <f>'244-227 Б'!E22</f>
        <v>7000</v>
      </c>
      <c r="F165" s="70">
        <f>'244-227 Б'!F22</f>
        <v>7000</v>
      </c>
      <c r="G165" s="70">
        <f>'244-227 Б'!G22</f>
        <v>7000</v>
      </c>
      <c r="H165" s="506"/>
      <c r="I165" s="506"/>
      <c r="J165" s="506"/>
      <c r="K165" s="506"/>
      <c r="L165" s="506"/>
      <c r="M165" s="506"/>
      <c r="N165" s="506"/>
    </row>
    <row r="166" spans="1:14" ht="24" customHeight="1">
      <c r="A166" s="475" t="s">
        <v>201</v>
      </c>
      <c r="B166" s="471" t="s">
        <v>177</v>
      </c>
      <c r="C166" s="471" t="s">
        <v>178</v>
      </c>
      <c r="D166" s="471" t="s">
        <v>202</v>
      </c>
      <c r="E166" s="70">
        <f>'244-228 Б'!E45</f>
        <v>0</v>
      </c>
      <c r="F166" s="70">
        <f>'244-228 Б'!F45</f>
        <v>0</v>
      </c>
      <c r="G166" s="70">
        <f>'244-228 Б'!G45</f>
        <v>0</v>
      </c>
      <c r="H166" s="60"/>
      <c r="I166" s="485"/>
      <c r="J166" s="485"/>
      <c r="K166" s="485"/>
      <c r="L166" s="485"/>
      <c r="M166" s="485"/>
      <c r="N166" s="485"/>
    </row>
    <row r="167" spans="1:14" ht="25.5" customHeight="1">
      <c r="A167" s="475" t="s">
        <v>203</v>
      </c>
      <c r="B167" s="471" t="s">
        <v>177</v>
      </c>
      <c r="C167" s="471" t="s">
        <v>178</v>
      </c>
      <c r="D167" s="471" t="s">
        <v>204</v>
      </c>
      <c r="E167" s="70">
        <f>'244-229 Б'!E45</f>
        <v>0</v>
      </c>
      <c r="F167" s="70">
        <f>'244-229 Б'!F45</f>
        <v>0</v>
      </c>
      <c r="G167" s="70">
        <f>'244-229 Б'!G45</f>
        <v>0</v>
      </c>
      <c r="H167" s="506"/>
      <c r="I167" s="506"/>
      <c r="J167" s="506"/>
      <c r="K167" s="506"/>
      <c r="L167" s="506"/>
      <c r="M167" s="506"/>
      <c r="N167" s="506"/>
    </row>
    <row r="168" spans="1:14" ht="25.5" customHeight="1">
      <c r="A168" s="475" t="s">
        <v>205</v>
      </c>
      <c r="B168" s="471" t="s">
        <v>177</v>
      </c>
      <c r="C168" s="471" t="s">
        <v>178</v>
      </c>
      <c r="D168" s="471" t="s">
        <v>206</v>
      </c>
      <c r="E168" s="70">
        <f>'244-310 Б '!E45</f>
        <v>0</v>
      </c>
      <c r="F168" s="70">
        <f>'244-310 Б '!F45</f>
        <v>0</v>
      </c>
      <c r="G168" s="70">
        <f>'244-310 Б '!G45</f>
        <v>0</v>
      </c>
      <c r="H168" s="506"/>
      <c r="I168" s="506"/>
      <c r="J168" s="506"/>
      <c r="K168" s="506"/>
      <c r="L168" s="506"/>
      <c r="M168" s="506"/>
      <c r="N168" s="506"/>
    </row>
    <row r="169" spans="1:14" ht="25.5" customHeight="1">
      <c r="A169" s="475" t="s">
        <v>207</v>
      </c>
      <c r="B169" s="471" t="s">
        <v>177</v>
      </c>
      <c r="C169" s="471" t="s">
        <v>178</v>
      </c>
      <c r="D169" s="471" t="s">
        <v>208</v>
      </c>
      <c r="E169" s="474">
        <f>E170+E171+E172+E173+E174+E175+E176+E177+E178</f>
        <v>3810713.08</v>
      </c>
      <c r="F169" s="474">
        <f>F170+F171+F172+F173+F174+F175+F176+F177+F178</f>
        <v>3823024.77</v>
      </c>
      <c r="G169" s="474">
        <f>G170+G171+G172+G173+G174+G175+G176+G177+G178</f>
        <v>3810713.08</v>
      </c>
      <c r="H169" s="507"/>
      <c r="I169" s="507"/>
      <c r="J169" s="507"/>
      <c r="K169" s="507"/>
      <c r="L169" s="507"/>
      <c r="M169" s="507"/>
      <c r="N169" s="507"/>
    </row>
    <row r="170" spans="1:14" ht="25.5" customHeight="1">
      <c r="A170" s="475" t="s">
        <v>209</v>
      </c>
      <c r="B170" s="471" t="s">
        <v>177</v>
      </c>
      <c r="C170" s="471" t="s">
        <v>178</v>
      </c>
      <c r="D170" s="471" t="s">
        <v>210</v>
      </c>
      <c r="E170" s="70">
        <f>'244-341Б'!E25</f>
        <v>111063.02</v>
      </c>
      <c r="F170" s="70">
        <f>'244-341Б'!F25</f>
        <v>111432.12</v>
      </c>
      <c r="G170" s="70">
        <f>'244-341Б'!G25</f>
        <v>111063.02</v>
      </c>
      <c r="H170" s="506"/>
      <c r="I170" s="506"/>
      <c r="J170" s="506"/>
      <c r="K170" s="506"/>
      <c r="L170" s="506"/>
      <c r="M170" s="506"/>
      <c r="N170" s="506"/>
    </row>
    <row r="171" spans="1:14" ht="25.5" customHeight="1">
      <c r="A171" s="475" t="s">
        <v>211</v>
      </c>
      <c r="B171" s="471" t="s">
        <v>177</v>
      </c>
      <c r="C171" s="471" t="s">
        <v>178</v>
      </c>
      <c r="D171" s="471" t="s">
        <v>212</v>
      </c>
      <c r="E171" s="70">
        <f>'244-342 Б'!E25</f>
        <v>2948428.02</v>
      </c>
      <c r="F171" s="70">
        <f>'244-342 Б'!F25</f>
        <v>2960370.61</v>
      </c>
      <c r="G171" s="70">
        <f>'244-342 Б'!G25</f>
        <v>2948428.02</v>
      </c>
      <c r="H171" s="506"/>
      <c r="I171" s="506"/>
      <c r="J171" s="506"/>
      <c r="K171" s="506"/>
      <c r="L171" s="506"/>
      <c r="M171" s="506"/>
      <c r="N171" s="506"/>
    </row>
    <row r="172" spans="1:14" ht="25.5" customHeight="1">
      <c r="A172" s="475" t="s">
        <v>213</v>
      </c>
      <c r="B172" s="471" t="s">
        <v>177</v>
      </c>
      <c r="C172" s="471" t="s">
        <v>178</v>
      </c>
      <c r="D172" s="471" t="s">
        <v>214</v>
      </c>
      <c r="E172" s="70">
        <f>'244-343 Б'!E14</f>
        <v>100745.14</v>
      </c>
      <c r="F172" s="70">
        <f>'244-343 Б'!F14</f>
        <v>100745.14</v>
      </c>
      <c r="G172" s="70">
        <f>'244-343 Б'!G14</f>
        <v>100745.14</v>
      </c>
      <c r="H172" s="506"/>
      <c r="I172" s="506"/>
      <c r="J172" s="506"/>
      <c r="K172" s="506"/>
      <c r="L172" s="506"/>
      <c r="M172" s="506"/>
      <c r="N172" s="506"/>
    </row>
    <row r="173" spans="1:14" ht="25.5" customHeight="1">
      <c r="A173" s="475" t="s">
        <v>215</v>
      </c>
      <c r="B173" s="471" t="s">
        <v>177</v>
      </c>
      <c r="C173" s="471" t="s">
        <v>178</v>
      </c>
      <c r="D173" s="471" t="s">
        <v>216</v>
      </c>
      <c r="E173" s="70">
        <f>'244-344 Б'!E45</f>
        <v>0</v>
      </c>
      <c r="F173" s="70">
        <f>'244-344 Б'!F45</f>
        <v>0</v>
      </c>
      <c r="G173" s="70">
        <f>'244-344 Б'!G45</f>
        <v>0</v>
      </c>
      <c r="H173" s="506"/>
      <c r="I173" s="506"/>
      <c r="J173" s="506"/>
      <c r="K173" s="506"/>
      <c r="L173" s="506"/>
      <c r="M173" s="506"/>
      <c r="N173" s="506"/>
    </row>
    <row r="174" spans="1:14" ht="25.5" customHeight="1">
      <c r="A174" s="475" t="s">
        <v>217</v>
      </c>
      <c r="B174" s="471" t="s">
        <v>177</v>
      </c>
      <c r="C174" s="471" t="s">
        <v>178</v>
      </c>
      <c r="D174" s="471" t="s">
        <v>218</v>
      </c>
      <c r="E174" s="70">
        <f>'244-345 Б'!E45</f>
        <v>570000</v>
      </c>
      <c r="F174" s="70">
        <f>'244-345 Б'!F45</f>
        <v>570000</v>
      </c>
      <c r="G174" s="70">
        <f>'244-345 Б'!G45</f>
        <v>570000</v>
      </c>
      <c r="H174" s="506"/>
      <c r="I174" s="506"/>
      <c r="J174" s="506"/>
      <c r="K174" s="506"/>
      <c r="L174" s="506"/>
      <c r="M174" s="506"/>
      <c r="N174" s="506"/>
    </row>
    <row r="175" spans="1:14" ht="25.5" customHeight="1">
      <c r="A175" s="475" t="s">
        <v>219</v>
      </c>
      <c r="B175" s="471" t="s">
        <v>177</v>
      </c>
      <c r="C175" s="471" t="s">
        <v>178</v>
      </c>
      <c r="D175" s="471" t="s">
        <v>220</v>
      </c>
      <c r="E175" s="70">
        <f>'244-346 Б'!E16</f>
        <v>80476.899999999994</v>
      </c>
      <c r="F175" s="70">
        <f>'244-346 Б'!F16</f>
        <v>80476.899999999994</v>
      </c>
      <c r="G175" s="70">
        <f>'244-346 Б'!G16</f>
        <v>80476.899999999994</v>
      </c>
      <c r="H175" s="506"/>
      <c r="I175" s="506"/>
      <c r="J175" s="506"/>
      <c r="K175" s="506"/>
      <c r="L175" s="506"/>
      <c r="M175" s="506"/>
      <c r="N175" s="506"/>
    </row>
    <row r="176" spans="1:14" ht="25.5" customHeight="1">
      <c r="A176" s="475" t="s">
        <v>221</v>
      </c>
      <c r="B176" s="471" t="s">
        <v>177</v>
      </c>
      <c r="C176" s="471" t="s">
        <v>178</v>
      </c>
      <c r="D176" s="471" t="s">
        <v>222</v>
      </c>
      <c r="E176" s="70">
        <f>'244-349 Б'!E45</f>
        <v>0</v>
      </c>
      <c r="F176" s="70">
        <f>'244-349 Б'!F45</f>
        <v>0</v>
      </c>
      <c r="G176" s="70">
        <f>'244-349 Б'!G45</f>
        <v>0</v>
      </c>
      <c r="H176" s="506"/>
      <c r="I176" s="506"/>
      <c r="J176" s="506"/>
      <c r="K176" s="506"/>
      <c r="L176" s="506"/>
      <c r="M176" s="506"/>
      <c r="N176" s="506"/>
    </row>
    <row r="177" spans="1:14" ht="42.75" customHeight="1">
      <c r="A177" s="475" t="s">
        <v>223</v>
      </c>
      <c r="B177" s="471" t="s">
        <v>177</v>
      </c>
      <c r="C177" s="471" t="s">
        <v>178</v>
      </c>
      <c r="D177" s="471" t="s">
        <v>224</v>
      </c>
      <c r="E177" s="70">
        <f>'244-352 Б '!E45</f>
        <v>0</v>
      </c>
      <c r="F177" s="70">
        <f>'244-352 Б '!F45</f>
        <v>0</v>
      </c>
      <c r="G177" s="70">
        <f>'244-352 Б '!G45</f>
        <v>0</v>
      </c>
      <c r="H177" s="506"/>
      <c r="I177" s="506"/>
      <c r="J177" s="506"/>
      <c r="K177" s="506"/>
      <c r="L177" s="506"/>
      <c r="M177" s="506"/>
      <c r="N177" s="506"/>
    </row>
    <row r="178" spans="1:14" ht="49.5" customHeight="1">
      <c r="A178" s="475" t="s">
        <v>225</v>
      </c>
      <c r="B178" s="471" t="s">
        <v>177</v>
      </c>
      <c r="C178" s="471" t="s">
        <v>178</v>
      </c>
      <c r="D178" s="471" t="s">
        <v>226</v>
      </c>
      <c r="E178" s="70">
        <f>'244-353 Б '!E45</f>
        <v>0</v>
      </c>
      <c r="F178" s="70">
        <f>'244-353 Б '!F45</f>
        <v>0</v>
      </c>
      <c r="G178" s="70">
        <f>'244-353 Б '!G45</f>
        <v>0</v>
      </c>
      <c r="H178" s="506"/>
      <c r="I178" s="506"/>
      <c r="J178" s="506"/>
      <c r="K178" s="506"/>
      <c r="L178" s="506"/>
      <c r="M178" s="506"/>
      <c r="N178" s="506"/>
    </row>
    <row r="179" spans="1:14" ht="49.5" customHeight="1">
      <c r="A179" s="475" t="s">
        <v>428</v>
      </c>
      <c r="B179" s="471" t="s">
        <v>245</v>
      </c>
      <c r="C179" s="471" t="s">
        <v>429</v>
      </c>
      <c r="D179" s="471"/>
      <c r="E179" s="70"/>
      <c r="F179" s="70"/>
      <c r="G179" s="70"/>
      <c r="H179" s="486"/>
      <c r="I179" s="487"/>
      <c r="J179" s="487"/>
      <c r="K179" s="487"/>
      <c r="L179" s="487"/>
      <c r="M179" s="487"/>
      <c r="N179" s="488"/>
    </row>
    <row r="180" spans="1:14" ht="25.5" customHeight="1">
      <c r="A180" s="475" t="s">
        <v>435</v>
      </c>
      <c r="B180" s="471" t="s">
        <v>430</v>
      </c>
      <c r="C180" s="471" t="s">
        <v>434</v>
      </c>
      <c r="D180" s="471" t="s">
        <v>184</v>
      </c>
      <c r="E180" s="474">
        <f>E181+E182+E183</f>
        <v>788363.76</v>
      </c>
      <c r="F180" s="474">
        <f>F181+F182+F183</f>
        <v>788363.76</v>
      </c>
      <c r="G180" s="474">
        <f>G181+G182+G183</f>
        <v>788363.76</v>
      </c>
      <c r="H180" s="512"/>
      <c r="I180" s="513"/>
      <c r="J180" s="513"/>
      <c r="K180" s="513"/>
      <c r="L180" s="513"/>
      <c r="M180" s="513"/>
      <c r="N180" s="514"/>
    </row>
    <row r="181" spans="1:14" ht="25.5" customHeight="1">
      <c r="A181" s="475" t="s">
        <v>350</v>
      </c>
      <c r="B181" s="471" t="s">
        <v>431</v>
      </c>
      <c r="C181" s="471" t="s">
        <v>434</v>
      </c>
      <c r="D181" s="471" t="s">
        <v>186</v>
      </c>
      <c r="E181" s="70">
        <f>'247-223 Б'!G10</f>
        <v>0</v>
      </c>
      <c r="F181" s="70">
        <f>'247-223 Б'!J10</f>
        <v>0</v>
      </c>
      <c r="G181" s="70">
        <f>'247-223 Б'!M10</f>
        <v>0</v>
      </c>
      <c r="H181" s="506"/>
      <c r="I181" s="506"/>
      <c r="J181" s="506"/>
      <c r="K181" s="506"/>
      <c r="L181" s="506"/>
      <c r="M181" s="506"/>
      <c r="N181" s="506"/>
    </row>
    <row r="182" spans="1:14" ht="25.5" customHeight="1">
      <c r="A182" s="475" t="s">
        <v>351</v>
      </c>
      <c r="B182" s="471" t="s">
        <v>432</v>
      </c>
      <c r="C182" s="471" t="s">
        <v>434</v>
      </c>
      <c r="D182" s="471" t="s">
        <v>188</v>
      </c>
      <c r="E182" s="70">
        <v>363764</v>
      </c>
      <c r="F182" s="479">
        <v>363764</v>
      </c>
      <c r="G182" s="479">
        <v>363764</v>
      </c>
      <c r="H182" s="506"/>
      <c r="I182" s="506"/>
      <c r="J182" s="506"/>
      <c r="K182" s="506"/>
      <c r="L182" s="506"/>
      <c r="M182" s="506"/>
      <c r="N182" s="506"/>
    </row>
    <row r="183" spans="1:14" ht="25.5" customHeight="1">
      <c r="A183" s="475" t="s">
        <v>352</v>
      </c>
      <c r="B183" s="471" t="s">
        <v>433</v>
      </c>
      <c r="C183" s="471" t="s">
        <v>434</v>
      </c>
      <c r="D183" s="471" t="s">
        <v>190</v>
      </c>
      <c r="E183" s="70">
        <v>424599.76</v>
      </c>
      <c r="F183" s="479">
        <v>424599.76</v>
      </c>
      <c r="G183" s="479">
        <v>424599.76</v>
      </c>
      <c r="H183" s="506"/>
      <c r="I183" s="506"/>
      <c r="J183" s="506"/>
      <c r="K183" s="506"/>
      <c r="L183" s="506"/>
      <c r="M183" s="506"/>
      <c r="N183" s="506"/>
    </row>
    <row r="184" spans="1:14" ht="22.5" customHeight="1">
      <c r="A184" s="509" t="s">
        <v>419</v>
      </c>
      <c r="B184" s="510"/>
      <c r="C184" s="510"/>
      <c r="D184" s="510"/>
      <c r="E184" s="510"/>
      <c r="F184" s="510"/>
      <c r="G184" s="511"/>
      <c r="H184" s="485"/>
      <c r="I184" s="485"/>
      <c r="J184" s="485"/>
      <c r="K184" s="485"/>
      <c r="L184" s="485"/>
      <c r="M184" s="485"/>
      <c r="N184" s="485"/>
    </row>
    <row r="185" spans="1:14" ht="33.75" customHeight="1">
      <c r="A185" s="482" t="s">
        <v>111</v>
      </c>
      <c r="B185" s="471" t="s">
        <v>110</v>
      </c>
      <c r="C185" s="480" t="s">
        <v>21</v>
      </c>
      <c r="D185" s="471"/>
      <c r="E185" s="474">
        <f>E186+E187+E188+E189+E190+E191+E193+E196+E197+E198+E205+E204+E207</f>
        <v>11060107.23</v>
      </c>
      <c r="F185" s="474">
        <f>F186+F187+F188+F189+F190+F191+F193+F197+F198+F205+F204+F207</f>
        <v>11060107.23</v>
      </c>
      <c r="G185" s="474">
        <f>G186+G187+G188+G189+G190+G191+G193+G197+G198+G205+G204+G207</f>
        <v>11060107.23</v>
      </c>
      <c r="H185" s="506"/>
      <c r="I185" s="506"/>
      <c r="J185" s="506"/>
      <c r="K185" s="506"/>
      <c r="L185" s="506"/>
      <c r="M185" s="506"/>
      <c r="N185" s="506"/>
    </row>
    <row r="186" spans="1:14" ht="25.5" customHeight="1">
      <c r="A186" s="475" t="s">
        <v>112</v>
      </c>
      <c r="B186" s="471" t="s">
        <v>113</v>
      </c>
      <c r="C186" s="471" t="s">
        <v>114</v>
      </c>
      <c r="D186" s="471" t="s">
        <v>115</v>
      </c>
      <c r="E186" s="70">
        <f>'111-211 Б'!E18</f>
        <v>7200000</v>
      </c>
      <c r="F186" s="70">
        <f>'111-211 Б'!F18</f>
        <v>7200000</v>
      </c>
      <c r="G186" s="70">
        <f>'111-211 Б'!G18</f>
        <v>7200000</v>
      </c>
      <c r="H186" s="506"/>
      <c r="I186" s="506"/>
      <c r="J186" s="506"/>
      <c r="K186" s="506"/>
      <c r="L186" s="506"/>
      <c r="M186" s="506"/>
      <c r="N186" s="506"/>
    </row>
    <row r="187" spans="1:14" ht="25.5" customHeight="1">
      <c r="A187" s="475" t="s">
        <v>116</v>
      </c>
      <c r="B187" s="471" t="s">
        <v>117</v>
      </c>
      <c r="C187" s="471" t="s">
        <v>114</v>
      </c>
      <c r="D187" s="471" t="s">
        <v>118</v>
      </c>
      <c r="E187" s="70">
        <f>'111-266 Б'!E18</f>
        <v>0</v>
      </c>
      <c r="F187" s="70">
        <f>'111-266 Б'!F18</f>
        <v>0</v>
      </c>
      <c r="G187" s="70">
        <f>'111-266 Б'!G18</f>
        <v>0</v>
      </c>
      <c r="H187" s="506"/>
      <c r="I187" s="506"/>
      <c r="J187" s="506"/>
      <c r="K187" s="506"/>
      <c r="L187" s="506"/>
      <c r="M187" s="506"/>
      <c r="N187" s="506"/>
    </row>
    <row r="188" spans="1:14" ht="25.5" customHeight="1">
      <c r="A188" s="475" t="s">
        <v>119</v>
      </c>
      <c r="B188" s="471" t="s">
        <v>120</v>
      </c>
      <c r="C188" s="471" t="s">
        <v>121</v>
      </c>
      <c r="D188" s="471" t="s">
        <v>122</v>
      </c>
      <c r="E188" s="70">
        <f>'112-212 Б'!E18</f>
        <v>3500</v>
      </c>
      <c r="F188" s="70">
        <f>'112-212 Б'!F18</f>
        <v>3500</v>
      </c>
      <c r="G188" s="70">
        <f>'112-212 Б'!G18</f>
        <v>3500</v>
      </c>
      <c r="H188" s="506"/>
      <c r="I188" s="506"/>
      <c r="J188" s="506"/>
      <c r="K188" s="506"/>
      <c r="L188" s="506"/>
      <c r="M188" s="506"/>
      <c r="N188" s="506"/>
    </row>
    <row r="189" spans="1:14" s="483" customFormat="1" ht="25.5" customHeight="1">
      <c r="A189" s="475" t="s">
        <v>123</v>
      </c>
      <c r="B189" s="471" t="s">
        <v>124</v>
      </c>
      <c r="C189" s="471" t="s">
        <v>121</v>
      </c>
      <c r="D189" s="471" t="s">
        <v>125</v>
      </c>
      <c r="E189" s="70">
        <f>'112-214 Б'!E21</f>
        <v>0</v>
      </c>
      <c r="F189" s="70">
        <f>'112-214 Б'!F21</f>
        <v>0</v>
      </c>
      <c r="G189" s="70">
        <f>'112-214 Б'!G21</f>
        <v>0</v>
      </c>
      <c r="H189" s="506"/>
      <c r="I189" s="506"/>
      <c r="J189" s="506"/>
      <c r="K189" s="506"/>
      <c r="L189" s="506"/>
      <c r="M189" s="506"/>
      <c r="N189" s="506"/>
    </row>
    <row r="190" spans="1:14" ht="25.5" customHeight="1">
      <c r="A190" s="475" t="s">
        <v>126</v>
      </c>
      <c r="B190" s="471" t="s">
        <v>127</v>
      </c>
      <c r="C190" s="471" t="s">
        <v>121</v>
      </c>
      <c r="D190" s="471" t="s">
        <v>128</v>
      </c>
      <c r="E190" s="70">
        <f>'112-226 Б'!E18</f>
        <v>0</v>
      </c>
      <c r="F190" s="70">
        <f>'112-226 Б'!F18</f>
        <v>0</v>
      </c>
      <c r="G190" s="70">
        <f>'112-226 Б'!G18</f>
        <v>0</v>
      </c>
      <c r="H190" s="506"/>
      <c r="I190" s="506"/>
      <c r="J190" s="506"/>
      <c r="K190" s="506"/>
      <c r="L190" s="506"/>
      <c r="M190" s="506"/>
      <c r="N190" s="506"/>
    </row>
    <row r="191" spans="1:14" ht="25.5" customHeight="1">
      <c r="A191" s="475" t="s">
        <v>116</v>
      </c>
      <c r="B191" s="471" t="s">
        <v>129</v>
      </c>
      <c r="C191" s="471" t="s">
        <v>121</v>
      </c>
      <c r="D191" s="471" t="s">
        <v>118</v>
      </c>
      <c r="E191" s="70">
        <f>'112-266 Б'!E21</f>
        <v>0</v>
      </c>
      <c r="F191" s="70">
        <f>'112-266 Б'!F21</f>
        <v>0</v>
      </c>
      <c r="G191" s="70">
        <f>'112-266 Б'!G21</f>
        <v>0</v>
      </c>
      <c r="H191" s="506"/>
      <c r="I191" s="506"/>
      <c r="J191" s="506"/>
      <c r="K191" s="506"/>
      <c r="L191" s="506"/>
      <c r="M191" s="506"/>
      <c r="N191" s="506"/>
    </row>
    <row r="192" spans="1:14" ht="33.75" customHeight="1">
      <c r="A192" s="475" t="s">
        <v>119</v>
      </c>
      <c r="B192" s="471" t="s">
        <v>130</v>
      </c>
      <c r="C192" s="471" t="s">
        <v>131</v>
      </c>
      <c r="D192" s="471"/>
      <c r="E192" s="70"/>
      <c r="F192" s="484"/>
      <c r="G192" s="484"/>
      <c r="H192" s="508"/>
      <c r="I192" s="508"/>
      <c r="J192" s="508"/>
      <c r="K192" s="508"/>
      <c r="L192" s="508"/>
      <c r="M192" s="508"/>
      <c r="N192" s="508"/>
    </row>
    <row r="193" spans="1:14" ht="25.5" customHeight="1">
      <c r="A193" s="475" t="s">
        <v>132</v>
      </c>
      <c r="B193" s="471" t="s">
        <v>133</v>
      </c>
      <c r="C193" s="471" t="s">
        <v>134</v>
      </c>
      <c r="D193" s="471" t="s">
        <v>135</v>
      </c>
      <c r="E193" s="474">
        <f>E194+E195</f>
        <v>3100000</v>
      </c>
      <c r="F193" s="474">
        <f>F194+F195</f>
        <v>3100000</v>
      </c>
      <c r="G193" s="474">
        <f>G194+G195</f>
        <v>3100000</v>
      </c>
      <c r="H193" s="506"/>
      <c r="I193" s="506"/>
      <c r="J193" s="506"/>
      <c r="K193" s="506"/>
      <c r="L193" s="506"/>
      <c r="M193" s="506"/>
      <c r="N193" s="506"/>
    </row>
    <row r="194" spans="1:14" ht="25.5" customHeight="1">
      <c r="A194" s="475" t="s">
        <v>136</v>
      </c>
      <c r="B194" s="471" t="s">
        <v>137</v>
      </c>
      <c r="C194" s="471" t="s">
        <v>134</v>
      </c>
      <c r="D194" s="471" t="s">
        <v>135</v>
      </c>
      <c r="E194" s="70">
        <f>'119-213 Б '!E15</f>
        <v>3100000</v>
      </c>
      <c r="F194" s="70">
        <f>'119-213 Б '!F15</f>
        <v>3100000</v>
      </c>
      <c r="G194" s="70">
        <f>'119-213 Б '!G15</f>
        <v>3100000</v>
      </c>
      <c r="H194" s="506"/>
      <c r="I194" s="506"/>
      <c r="J194" s="506"/>
      <c r="K194" s="506"/>
      <c r="L194" s="506"/>
      <c r="M194" s="506"/>
      <c r="N194" s="506"/>
    </row>
    <row r="195" spans="1:14" ht="25.5" customHeight="1">
      <c r="A195" s="475" t="s">
        <v>138</v>
      </c>
      <c r="B195" s="471" t="s">
        <v>139</v>
      </c>
      <c r="C195" s="471" t="s">
        <v>134</v>
      </c>
      <c r="D195" s="471" t="s">
        <v>135</v>
      </c>
      <c r="E195" s="70">
        <f>'119-213 Б '!E19</f>
        <v>0</v>
      </c>
      <c r="F195" s="70">
        <f>'119-213 Б '!F19</f>
        <v>0</v>
      </c>
      <c r="G195" s="70">
        <f>'119-213 Б '!G19</f>
        <v>0</v>
      </c>
      <c r="H195" s="506"/>
      <c r="I195" s="506"/>
      <c r="J195" s="506"/>
      <c r="K195" s="506"/>
      <c r="L195" s="506"/>
      <c r="M195" s="506"/>
      <c r="N195" s="506"/>
    </row>
    <row r="196" spans="1:14" ht="25.5" customHeight="1">
      <c r="A196" s="475" t="s">
        <v>126</v>
      </c>
      <c r="B196" s="471" t="s">
        <v>140</v>
      </c>
      <c r="C196" s="471" t="s">
        <v>134</v>
      </c>
      <c r="D196" s="471" t="s">
        <v>128</v>
      </c>
      <c r="E196" s="70">
        <f>'119-226 Б '!E129</f>
        <v>0</v>
      </c>
      <c r="F196" s="70">
        <f>'119-226 Б '!F129</f>
        <v>0</v>
      </c>
      <c r="G196" s="70">
        <f>'119-226 Б '!G129</f>
        <v>0</v>
      </c>
      <c r="H196" s="506"/>
      <c r="I196" s="506"/>
      <c r="J196" s="506"/>
      <c r="K196" s="506"/>
      <c r="L196" s="506"/>
      <c r="M196" s="506"/>
      <c r="N196" s="506"/>
    </row>
    <row r="197" spans="1:14" ht="30.75" customHeight="1">
      <c r="A197" s="475" t="s">
        <v>141</v>
      </c>
      <c r="B197" s="471" t="s">
        <v>142</v>
      </c>
      <c r="C197" s="471" t="s">
        <v>143</v>
      </c>
      <c r="D197" s="471"/>
      <c r="E197" s="70">
        <v>0</v>
      </c>
      <c r="F197" s="70">
        <v>0</v>
      </c>
      <c r="G197" s="70">
        <v>0</v>
      </c>
      <c r="H197" s="506"/>
      <c r="I197" s="506"/>
      <c r="J197" s="506"/>
      <c r="K197" s="506"/>
      <c r="L197" s="506"/>
      <c r="M197" s="506"/>
      <c r="N197" s="506"/>
    </row>
    <row r="198" spans="1:14" ht="25.5" customHeight="1">
      <c r="A198" s="475" t="s">
        <v>144</v>
      </c>
      <c r="B198" s="471" t="s">
        <v>145</v>
      </c>
      <c r="C198" s="471" t="s">
        <v>146</v>
      </c>
      <c r="D198" s="471"/>
      <c r="E198" s="474">
        <f>E199+E200+E201+E202+E203</f>
        <v>55620.630000000019</v>
      </c>
      <c r="F198" s="474">
        <f>F199+F200+F201+F202+F203</f>
        <v>55620.630000000019</v>
      </c>
      <c r="G198" s="474">
        <f>G199+G200+G201+G202+G203</f>
        <v>55620.630000000019</v>
      </c>
      <c r="H198" s="506"/>
      <c r="I198" s="506"/>
      <c r="J198" s="506"/>
      <c r="K198" s="506"/>
      <c r="L198" s="506"/>
      <c r="M198" s="506"/>
      <c r="N198" s="506"/>
    </row>
    <row r="199" spans="1:14" ht="25.5" customHeight="1">
      <c r="A199" s="475" t="s">
        <v>147</v>
      </c>
      <c r="B199" s="471" t="s">
        <v>148</v>
      </c>
      <c r="C199" s="471" t="s">
        <v>149</v>
      </c>
      <c r="D199" s="471" t="s">
        <v>150</v>
      </c>
      <c r="E199" s="70">
        <f>'851-291 имущ Б'!E19</f>
        <v>16014.800000000003</v>
      </c>
      <c r="F199" s="70">
        <f>'851-291 имущ Б'!F19</f>
        <v>16014.800000000003</v>
      </c>
      <c r="G199" s="70">
        <f>'851-291 имущ Б'!G19</f>
        <v>16014.800000000003</v>
      </c>
      <c r="H199" s="506"/>
      <c r="I199" s="506"/>
      <c r="J199" s="506"/>
      <c r="K199" s="506"/>
      <c r="L199" s="506"/>
      <c r="M199" s="506"/>
      <c r="N199" s="506"/>
    </row>
    <row r="200" spans="1:14" ht="25.5" customHeight="1">
      <c r="A200" s="475" t="s">
        <v>151</v>
      </c>
      <c r="B200" s="471" t="s">
        <v>152</v>
      </c>
      <c r="C200" s="471" t="s">
        <v>149</v>
      </c>
      <c r="D200" s="471" t="s">
        <v>150</v>
      </c>
      <c r="E200" s="70">
        <f>'851-291 земля Б'!E21</f>
        <v>34605.830000000016</v>
      </c>
      <c r="F200" s="70">
        <f>'851-291 земля Б'!F21</f>
        <v>34605.830000000016</v>
      </c>
      <c r="G200" s="70">
        <f>'851-291 земля Б'!G21</f>
        <v>34605.830000000016</v>
      </c>
      <c r="H200" s="506"/>
      <c r="I200" s="506"/>
      <c r="J200" s="506"/>
      <c r="K200" s="506"/>
      <c r="L200" s="506"/>
      <c r="M200" s="506"/>
      <c r="N200" s="506"/>
    </row>
    <row r="201" spans="1:14" ht="36.75" customHeight="1">
      <c r="A201" s="475" t="s">
        <v>153</v>
      </c>
      <c r="B201" s="471" t="s">
        <v>154</v>
      </c>
      <c r="C201" s="471" t="s">
        <v>155</v>
      </c>
      <c r="D201" s="471" t="s">
        <v>150</v>
      </c>
      <c r="E201" s="70">
        <f>'852-291 транс Б'!E26</f>
        <v>5000</v>
      </c>
      <c r="F201" s="70">
        <f>'852-291 транс Б'!F26</f>
        <v>5000</v>
      </c>
      <c r="G201" s="70">
        <f>'852-291 транс Б'!G26</f>
        <v>5000</v>
      </c>
      <c r="H201" s="506"/>
      <c r="I201" s="506"/>
      <c r="J201" s="506"/>
      <c r="K201" s="506"/>
      <c r="L201" s="506"/>
      <c r="M201" s="506"/>
      <c r="N201" s="506"/>
    </row>
    <row r="202" spans="1:14" ht="33.75" customHeight="1">
      <c r="A202" s="475" t="s">
        <v>156</v>
      </c>
      <c r="B202" s="471" t="s">
        <v>154</v>
      </c>
      <c r="C202" s="471" t="s">
        <v>155</v>
      </c>
      <c r="D202" s="471" t="s">
        <v>150</v>
      </c>
      <c r="E202" s="70">
        <f>'852-291пошл Б'!E21</f>
        <v>0</v>
      </c>
      <c r="F202" s="70">
        <f>'852-291пошл Б'!F21</f>
        <v>0</v>
      </c>
      <c r="G202" s="70">
        <f>'852-291пошл Б'!G21</f>
        <v>0</v>
      </c>
      <c r="H202" s="506"/>
      <c r="I202" s="506"/>
      <c r="J202" s="506"/>
      <c r="K202" s="506"/>
      <c r="L202" s="506"/>
      <c r="M202" s="506"/>
      <c r="N202" s="506"/>
    </row>
    <row r="203" spans="1:14" ht="40.5" customHeight="1">
      <c r="A203" s="475" t="s">
        <v>157</v>
      </c>
      <c r="B203" s="471" t="s">
        <v>158</v>
      </c>
      <c r="C203" s="471" t="s">
        <v>159</v>
      </c>
      <c r="D203" s="471" t="s">
        <v>150</v>
      </c>
      <c r="E203" s="70">
        <f>'853-291негатив Б'!E21</f>
        <v>0</v>
      </c>
      <c r="F203" s="70">
        <f>'853-291негатив Б'!F21</f>
        <v>0</v>
      </c>
      <c r="G203" s="70">
        <f>'853-291негатив Б'!G21</f>
        <v>0</v>
      </c>
      <c r="H203" s="506"/>
      <c r="I203" s="506"/>
      <c r="J203" s="506"/>
      <c r="K203" s="506"/>
      <c r="L203" s="506"/>
      <c r="M203" s="506"/>
      <c r="N203" s="506"/>
    </row>
    <row r="204" spans="1:14" ht="25.5" customHeight="1">
      <c r="A204" s="475" t="s">
        <v>160</v>
      </c>
      <c r="B204" s="471" t="s">
        <v>161</v>
      </c>
      <c r="C204" s="471" t="s">
        <v>21</v>
      </c>
      <c r="D204" s="471"/>
      <c r="E204" s="70">
        <v>0</v>
      </c>
      <c r="F204" s="70">
        <v>0</v>
      </c>
      <c r="G204" s="70">
        <v>0</v>
      </c>
      <c r="H204" s="506"/>
      <c r="I204" s="506"/>
      <c r="J204" s="506"/>
      <c r="K204" s="506"/>
      <c r="L204" s="506"/>
      <c r="M204" s="506"/>
      <c r="N204" s="506"/>
    </row>
    <row r="205" spans="1:14" ht="25.5" customHeight="1">
      <c r="A205" s="475" t="s">
        <v>162</v>
      </c>
      <c r="B205" s="471" t="s">
        <v>163</v>
      </c>
      <c r="C205" s="471" t="s">
        <v>21</v>
      </c>
      <c r="D205" s="471"/>
      <c r="E205" s="474">
        <f>E206</f>
        <v>0</v>
      </c>
      <c r="F205" s="474">
        <f>F206</f>
        <v>0</v>
      </c>
      <c r="G205" s="474">
        <f>G206</f>
        <v>0</v>
      </c>
      <c r="H205" s="506"/>
      <c r="I205" s="506"/>
      <c r="J205" s="506"/>
      <c r="K205" s="506"/>
      <c r="L205" s="506"/>
      <c r="M205" s="506"/>
      <c r="N205" s="506"/>
    </row>
    <row r="206" spans="1:14" ht="25.5" customHeight="1">
      <c r="A206" s="475" t="s">
        <v>164</v>
      </c>
      <c r="B206" s="471" t="s">
        <v>165</v>
      </c>
      <c r="C206" s="471" t="s">
        <v>166</v>
      </c>
      <c r="D206" s="471"/>
      <c r="E206" s="70">
        <v>0</v>
      </c>
      <c r="F206" s="70">
        <v>0</v>
      </c>
      <c r="G206" s="70">
        <v>0</v>
      </c>
      <c r="H206" s="506"/>
      <c r="I206" s="506"/>
      <c r="J206" s="506"/>
      <c r="K206" s="506"/>
      <c r="L206" s="506"/>
      <c r="M206" s="506"/>
      <c r="N206" s="506"/>
    </row>
    <row r="207" spans="1:14" ht="25.5" customHeight="1">
      <c r="A207" s="475" t="s">
        <v>167</v>
      </c>
      <c r="B207" s="471" t="s">
        <v>168</v>
      </c>
      <c r="C207" s="471" t="s">
        <v>21</v>
      </c>
      <c r="D207" s="471"/>
      <c r="E207" s="474">
        <f>E208+E209+E210+E211+E234+E235</f>
        <v>700986.6</v>
      </c>
      <c r="F207" s="474">
        <f>F208+F209+F210+F211+F234+F235</f>
        <v>700986.6</v>
      </c>
      <c r="G207" s="474">
        <f>G208+G209+G210+G211+G234+G235</f>
        <v>700986.6</v>
      </c>
      <c r="H207" s="506"/>
      <c r="I207" s="506"/>
      <c r="J207" s="506"/>
      <c r="K207" s="506"/>
      <c r="L207" s="506"/>
      <c r="M207" s="506"/>
      <c r="N207" s="506"/>
    </row>
    <row r="208" spans="1:14" ht="41.25" customHeight="1">
      <c r="A208" s="475" t="s">
        <v>436</v>
      </c>
      <c r="B208" s="471" t="s">
        <v>169</v>
      </c>
      <c r="C208" s="471" t="s">
        <v>170</v>
      </c>
      <c r="D208" s="471"/>
      <c r="E208" s="70">
        <v>0</v>
      </c>
      <c r="F208" s="70">
        <v>0</v>
      </c>
      <c r="G208" s="70">
        <v>0</v>
      </c>
      <c r="H208" s="506"/>
      <c r="I208" s="506"/>
      <c r="J208" s="506"/>
      <c r="K208" s="506"/>
      <c r="L208" s="506"/>
      <c r="M208" s="506"/>
      <c r="N208" s="506"/>
    </row>
    <row r="209" spans="1:14" ht="28.5" customHeight="1">
      <c r="A209" s="475" t="s">
        <v>171</v>
      </c>
      <c r="B209" s="471" t="s">
        <v>172</v>
      </c>
      <c r="C209" s="471" t="s">
        <v>173</v>
      </c>
      <c r="D209" s="471"/>
      <c r="E209" s="70">
        <v>0</v>
      </c>
      <c r="F209" s="70">
        <v>0</v>
      </c>
      <c r="G209" s="70">
        <v>0</v>
      </c>
      <c r="H209" s="506"/>
      <c r="I209" s="506"/>
      <c r="J209" s="506"/>
      <c r="K209" s="506"/>
      <c r="L209" s="506"/>
      <c r="M209" s="506"/>
      <c r="N209" s="506"/>
    </row>
    <row r="210" spans="1:14" ht="40.5" customHeight="1">
      <c r="A210" s="475" t="s">
        <v>174</v>
      </c>
      <c r="B210" s="471" t="s">
        <v>175</v>
      </c>
      <c r="C210" s="471" t="s">
        <v>176</v>
      </c>
      <c r="D210" s="471"/>
      <c r="E210" s="70">
        <v>0</v>
      </c>
      <c r="F210" s="70">
        <v>0</v>
      </c>
      <c r="G210" s="70">
        <v>0</v>
      </c>
      <c r="H210" s="506"/>
      <c r="I210" s="506"/>
      <c r="J210" s="506"/>
      <c r="K210" s="506"/>
      <c r="L210" s="506"/>
      <c r="M210" s="506"/>
      <c r="N210" s="506"/>
    </row>
    <row r="211" spans="1:14" ht="25.5" customHeight="1">
      <c r="A211" s="475" t="s">
        <v>391</v>
      </c>
      <c r="B211" s="471" t="s">
        <v>177</v>
      </c>
      <c r="C211" s="471" t="s">
        <v>178</v>
      </c>
      <c r="D211" s="60"/>
      <c r="E211" s="474">
        <f>E212+E213+E214+E217+E218+E219+E220+E221+E222+E223+E224</f>
        <v>446048.83999999997</v>
      </c>
      <c r="F211" s="474">
        <f>F212+F213+F214+F217+F218+F219+F220+F221+F222+F223+F224</f>
        <v>446048.83999999997</v>
      </c>
      <c r="G211" s="474">
        <f>G212+G213+G214+G217+G218+G219+G220+G221+G222+G223+G224</f>
        <v>446048.83999999997</v>
      </c>
      <c r="H211" s="507"/>
      <c r="I211" s="507"/>
      <c r="J211" s="507"/>
      <c r="K211" s="507"/>
      <c r="L211" s="507"/>
      <c r="M211" s="507"/>
      <c r="N211" s="507"/>
    </row>
    <row r="212" spans="1:14" ht="25.5" customHeight="1">
      <c r="A212" s="475" t="s">
        <v>179</v>
      </c>
      <c r="B212" s="471" t="s">
        <v>177</v>
      </c>
      <c r="C212" s="471" t="s">
        <v>178</v>
      </c>
      <c r="D212" s="471" t="s">
        <v>180</v>
      </c>
      <c r="E212" s="70">
        <f>'244-221 Б '!B31</f>
        <v>91445.9</v>
      </c>
      <c r="F212" s="70">
        <f>'244-221 Б '!C31</f>
        <v>91445.9</v>
      </c>
      <c r="G212" s="70">
        <f>'244-221 Б '!D31</f>
        <v>91445.9</v>
      </c>
      <c r="H212" s="506"/>
      <c r="I212" s="506"/>
      <c r="J212" s="506"/>
      <c r="K212" s="506"/>
      <c r="L212" s="506"/>
      <c r="M212" s="506"/>
      <c r="N212" s="506"/>
    </row>
    <row r="213" spans="1:14" ht="25.5" customHeight="1">
      <c r="A213" s="475" t="s">
        <v>181</v>
      </c>
      <c r="B213" s="471" t="s">
        <v>177</v>
      </c>
      <c r="C213" s="471" t="s">
        <v>178</v>
      </c>
      <c r="D213" s="471" t="s">
        <v>182</v>
      </c>
      <c r="E213" s="70">
        <f>'244-222 Б'!E25</f>
        <v>0</v>
      </c>
      <c r="F213" s="70">
        <f>'244-222 Б'!F25</f>
        <v>0</v>
      </c>
      <c r="G213" s="70">
        <f>'244-222 Б'!G25</f>
        <v>0</v>
      </c>
      <c r="H213" s="506"/>
      <c r="I213" s="506"/>
      <c r="J213" s="506"/>
      <c r="K213" s="506"/>
      <c r="L213" s="506"/>
      <c r="M213" s="506"/>
      <c r="N213" s="506"/>
    </row>
    <row r="214" spans="1:14" ht="25.5" customHeight="1">
      <c r="A214" s="475" t="s">
        <v>183</v>
      </c>
      <c r="B214" s="471" t="s">
        <v>177</v>
      </c>
      <c r="C214" s="471" t="s">
        <v>178</v>
      </c>
      <c r="D214" s="471" t="s">
        <v>184</v>
      </c>
      <c r="E214" s="474">
        <f>E215+E216</f>
        <v>65740</v>
      </c>
      <c r="F214" s="474">
        <f>F215+F216</f>
        <v>65740</v>
      </c>
      <c r="G214" s="474">
        <f>G215+G216</f>
        <v>65740</v>
      </c>
      <c r="H214" s="506"/>
      <c r="I214" s="506"/>
      <c r="J214" s="506"/>
      <c r="K214" s="506"/>
      <c r="L214" s="506"/>
      <c r="M214" s="506"/>
      <c r="N214" s="506"/>
    </row>
    <row r="215" spans="1:14" ht="25.5" customHeight="1">
      <c r="A215" s="475" t="s">
        <v>353</v>
      </c>
      <c r="B215" s="471" t="s">
        <v>191</v>
      </c>
      <c r="C215" s="471" t="s">
        <v>178</v>
      </c>
      <c r="D215" s="471" t="s">
        <v>192</v>
      </c>
      <c r="E215" s="70">
        <f>'244-223 Б '!G13</f>
        <v>65740</v>
      </c>
      <c r="F215" s="70">
        <f>'244-223 Б '!J13</f>
        <v>65740</v>
      </c>
      <c r="G215" s="70">
        <f>'244-223 Б '!M13</f>
        <v>65740</v>
      </c>
      <c r="H215" s="506"/>
      <c r="I215" s="506"/>
      <c r="J215" s="506"/>
      <c r="K215" s="506"/>
      <c r="L215" s="506"/>
      <c r="M215" s="506"/>
      <c r="N215" s="506"/>
    </row>
    <row r="216" spans="1:14" ht="25.5" customHeight="1">
      <c r="A216" s="475" t="s">
        <v>354</v>
      </c>
      <c r="B216" s="471" t="s">
        <v>193</v>
      </c>
      <c r="C216" s="471" t="s">
        <v>178</v>
      </c>
      <c r="D216" s="471" t="s">
        <v>194</v>
      </c>
      <c r="E216" s="70">
        <f>'244-223 Б '!G18</f>
        <v>0</v>
      </c>
      <c r="F216" s="70">
        <f>'244-223 Б '!J18</f>
        <v>0</v>
      </c>
      <c r="G216" s="70">
        <f>'244-223 Б '!M18</f>
        <v>0</v>
      </c>
      <c r="H216" s="506"/>
      <c r="I216" s="506"/>
      <c r="J216" s="506"/>
      <c r="K216" s="506"/>
      <c r="L216" s="506"/>
      <c r="M216" s="506"/>
      <c r="N216" s="506"/>
    </row>
    <row r="217" spans="1:14" ht="43.5" customHeight="1">
      <c r="A217" s="475" t="s">
        <v>195</v>
      </c>
      <c r="B217" s="471" t="s">
        <v>177</v>
      </c>
      <c r="C217" s="471" t="s">
        <v>178</v>
      </c>
      <c r="D217" s="471" t="s">
        <v>196</v>
      </c>
      <c r="E217" s="70">
        <f>'244-224 Б'!E17</f>
        <v>0</v>
      </c>
      <c r="F217" s="70">
        <f>'244-224 Б'!F17</f>
        <v>0</v>
      </c>
      <c r="G217" s="70">
        <f>'244-224 Б'!G17</f>
        <v>0</v>
      </c>
      <c r="H217" s="506"/>
      <c r="I217" s="506"/>
      <c r="J217" s="506"/>
      <c r="K217" s="506"/>
      <c r="L217" s="506"/>
      <c r="M217" s="506"/>
      <c r="N217" s="506"/>
    </row>
    <row r="218" spans="1:14" ht="25.5" customHeight="1">
      <c r="A218" s="475" t="s">
        <v>197</v>
      </c>
      <c r="B218" s="471" t="s">
        <v>177</v>
      </c>
      <c r="C218" s="471" t="s">
        <v>178</v>
      </c>
      <c r="D218" s="471" t="s">
        <v>198</v>
      </c>
      <c r="E218" s="70">
        <f>'244-225 Б'!E21</f>
        <v>11687.449999999997</v>
      </c>
      <c r="F218" s="70">
        <f>'244-225 Б'!F21</f>
        <v>11687.449999999997</v>
      </c>
      <c r="G218" s="70">
        <f>'244-225 Б'!G21</f>
        <v>11687.449999999997</v>
      </c>
      <c r="H218" s="506"/>
      <c r="I218" s="506"/>
      <c r="J218" s="506"/>
      <c r="K218" s="506"/>
      <c r="L218" s="506"/>
      <c r="M218" s="506"/>
      <c r="N218" s="506"/>
    </row>
    <row r="219" spans="1:14" ht="25.5" customHeight="1">
      <c r="A219" s="475" t="s">
        <v>126</v>
      </c>
      <c r="B219" s="471" t="s">
        <v>177</v>
      </c>
      <c r="C219" s="471" t="s">
        <v>178</v>
      </c>
      <c r="D219" s="471" t="s">
        <v>128</v>
      </c>
      <c r="E219" s="70">
        <f>'244-226 Б'!E17</f>
        <v>70920</v>
      </c>
      <c r="F219" s="70">
        <f>'244-226 Б'!F17</f>
        <v>70920</v>
      </c>
      <c r="G219" s="70">
        <f>'244-226 Б'!G17</f>
        <v>70920</v>
      </c>
      <c r="H219" s="506"/>
      <c r="I219" s="506"/>
      <c r="J219" s="506"/>
      <c r="K219" s="506"/>
      <c r="L219" s="506"/>
      <c r="M219" s="506"/>
      <c r="N219" s="506"/>
    </row>
    <row r="220" spans="1:14" ht="25.5" customHeight="1">
      <c r="A220" s="475" t="s">
        <v>199</v>
      </c>
      <c r="B220" s="471" t="s">
        <v>177</v>
      </c>
      <c r="C220" s="471" t="s">
        <v>178</v>
      </c>
      <c r="D220" s="471" t="s">
        <v>200</v>
      </c>
      <c r="E220" s="70">
        <f>'244-227 Б'!E23</f>
        <v>5703.3499999999985</v>
      </c>
      <c r="F220" s="70">
        <f>'244-227 Б'!F23</f>
        <v>5703.3499999999985</v>
      </c>
      <c r="G220" s="70">
        <f>'244-227 Б'!G23</f>
        <v>5703.3499999999985</v>
      </c>
      <c r="H220" s="506"/>
      <c r="I220" s="506"/>
      <c r="J220" s="506"/>
      <c r="K220" s="506"/>
      <c r="L220" s="506"/>
      <c r="M220" s="506"/>
      <c r="N220" s="506"/>
    </row>
    <row r="221" spans="1:14" ht="24" customHeight="1">
      <c r="A221" s="475" t="s">
        <v>201</v>
      </c>
      <c r="B221" s="471" t="s">
        <v>177</v>
      </c>
      <c r="C221" s="471" t="s">
        <v>178</v>
      </c>
      <c r="D221" s="471" t="s">
        <v>202</v>
      </c>
      <c r="E221" s="70">
        <f>'244-228 Б'!E46</f>
        <v>0</v>
      </c>
      <c r="F221" s="70">
        <f>'244-228 Б'!F46</f>
        <v>0</v>
      </c>
      <c r="G221" s="70">
        <f>'244-228 Б'!G46</f>
        <v>0</v>
      </c>
      <c r="H221" s="60"/>
      <c r="I221" s="485"/>
      <c r="J221" s="485"/>
      <c r="K221" s="485"/>
      <c r="L221" s="485"/>
      <c r="M221" s="485"/>
      <c r="N221" s="485"/>
    </row>
    <row r="222" spans="1:14" ht="25.5" customHeight="1">
      <c r="A222" s="475" t="s">
        <v>203</v>
      </c>
      <c r="B222" s="471" t="s">
        <v>177</v>
      </c>
      <c r="C222" s="471" t="s">
        <v>178</v>
      </c>
      <c r="D222" s="471" t="s">
        <v>204</v>
      </c>
      <c r="E222" s="70">
        <f>'244-229 Б'!E46</f>
        <v>0</v>
      </c>
      <c r="F222" s="70">
        <f>'244-229 Б'!F46</f>
        <v>0</v>
      </c>
      <c r="G222" s="70">
        <f>'244-229 Б'!G46</f>
        <v>0</v>
      </c>
      <c r="H222" s="506"/>
      <c r="I222" s="506"/>
      <c r="J222" s="506"/>
      <c r="K222" s="506"/>
      <c r="L222" s="506"/>
      <c r="M222" s="506"/>
      <c r="N222" s="506"/>
    </row>
    <row r="223" spans="1:14" ht="25.5" customHeight="1">
      <c r="A223" s="475" t="s">
        <v>205</v>
      </c>
      <c r="B223" s="471" t="s">
        <v>177</v>
      </c>
      <c r="C223" s="471" t="s">
        <v>178</v>
      </c>
      <c r="D223" s="471" t="s">
        <v>206</v>
      </c>
      <c r="E223" s="70">
        <f>'244-310 Б '!E46</f>
        <v>0</v>
      </c>
      <c r="F223" s="70">
        <f>'244-310 Б '!F46</f>
        <v>0</v>
      </c>
      <c r="G223" s="70">
        <f>'244-310 Б '!G46</f>
        <v>0</v>
      </c>
      <c r="H223" s="506"/>
      <c r="I223" s="506"/>
      <c r="J223" s="506"/>
      <c r="K223" s="506"/>
      <c r="L223" s="506"/>
      <c r="M223" s="506"/>
      <c r="N223" s="506"/>
    </row>
    <row r="224" spans="1:14" ht="25.5" customHeight="1">
      <c r="A224" s="475" t="s">
        <v>207</v>
      </c>
      <c r="B224" s="471" t="s">
        <v>177</v>
      </c>
      <c r="C224" s="471" t="s">
        <v>178</v>
      </c>
      <c r="D224" s="471" t="s">
        <v>208</v>
      </c>
      <c r="E224" s="474">
        <f>E225+E226+E227+E228+E229+E230+E231+E232+E233</f>
        <v>200552.14</v>
      </c>
      <c r="F224" s="474">
        <f>F225+F226+F227+F228+F229+F230+F231+F232+F233</f>
        <v>200552.14</v>
      </c>
      <c r="G224" s="474">
        <f>G225+G226+G227+G228+G229+G230+G231+G232+G233</f>
        <v>200552.14</v>
      </c>
      <c r="H224" s="507"/>
      <c r="I224" s="507"/>
      <c r="J224" s="507"/>
      <c r="K224" s="507"/>
      <c r="L224" s="507"/>
      <c r="M224" s="507"/>
      <c r="N224" s="507"/>
    </row>
    <row r="225" spans="1:14" ht="25.5" customHeight="1">
      <c r="A225" s="475" t="s">
        <v>209</v>
      </c>
      <c r="B225" s="471" t="s">
        <v>177</v>
      </c>
      <c r="C225" s="471" t="s">
        <v>178</v>
      </c>
      <c r="D225" s="471" t="s">
        <v>210</v>
      </c>
      <c r="E225" s="70">
        <f>'244-341Б'!E26</f>
        <v>0</v>
      </c>
      <c r="F225" s="70">
        <f>'244-341Б'!F26</f>
        <v>0</v>
      </c>
      <c r="G225" s="70">
        <f>'244-341Б'!G26</f>
        <v>0</v>
      </c>
      <c r="H225" s="506"/>
      <c r="I225" s="506"/>
      <c r="J225" s="506"/>
      <c r="K225" s="506"/>
      <c r="L225" s="506"/>
      <c r="M225" s="506"/>
      <c r="N225" s="506"/>
    </row>
    <row r="226" spans="1:14" ht="25.5" customHeight="1">
      <c r="A226" s="475" t="s">
        <v>211</v>
      </c>
      <c r="B226" s="471" t="s">
        <v>177</v>
      </c>
      <c r="C226" s="471" t="s">
        <v>178</v>
      </c>
      <c r="D226" s="471" t="s">
        <v>212</v>
      </c>
      <c r="E226" s="70">
        <f>'244-342 Б'!E26</f>
        <v>0</v>
      </c>
      <c r="F226" s="70">
        <f>'244-342 Б'!F26</f>
        <v>0</v>
      </c>
      <c r="G226" s="70">
        <f>'244-342 Б'!G26</f>
        <v>0</v>
      </c>
      <c r="H226" s="506"/>
      <c r="I226" s="506"/>
      <c r="J226" s="506"/>
      <c r="K226" s="506"/>
      <c r="L226" s="506"/>
      <c r="M226" s="506"/>
      <c r="N226" s="506"/>
    </row>
    <row r="227" spans="1:14" ht="25.5" customHeight="1">
      <c r="A227" s="475" t="s">
        <v>213</v>
      </c>
      <c r="B227" s="471" t="s">
        <v>177</v>
      </c>
      <c r="C227" s="471" t="s">
        <v>178</v>
      </c>
      <c r="D227" s="471" t="s">
        <v>214</v>
      </c>
      <c r="E227" s="70">
        <f>'244-343 Б'!E15</f>
        <v>185322.14</v>
      </c>
      <c r="F227" s="70">
        <f>'244-343 Б'!F15</f>
        <v>185322.14</v>
      </c>
      <c r="G227" s="70">
        <f>'244-343 Б'!G15</f>
        <v>185322.14</v>
      </c>
      <c r="H227" s="506"/>
      <c r="I227" s="506"/>
      <c r="J227" s="506"/>
      <c r="K227" s="506"/>
      <c r="L227" s="506"/>
      <c r="M227" s="506"/>
      <c r="N227" s="506"/>
    </row>
    <row r="228" spans="1:14" ht="25.5" customHeight="1">
      <c r="A228" s="475" t="s">
        <v>215</v>
      </c>
      <c r="B228" s="471" t="s">
        <v>177</v>
      </c>
      <c r="C228" s="471" t="s">
        <v>178</v>
      </c>
      <c r="D228" s="471" t="s">
        <v>216</v>
      </c>
      <c r="E228" s="70">
        <f>'244-344 Б'!E46</f>
        <v>0</v>
      </c>
      <c r="F228" s="70">
        <f>'244-344 Б'!F46</f>
        <v>0</v>
      </c>
      <c r="G228" s="70">
        <f>'244-344 Б'!G46</f>
        <v>0</v>
      </c>
      <c r="H228" s="506"/>
      <c r="I228" s="506"/>
      <c r="J228" s="506"/>
      <c r="K228" s="506"/>
      <c r="L228" s="506"/>
      <c r="M228" s="506"/>
      <c r="N228" s="506"/>
    </row>
    <row r="229" spans="1:14" ht="25.5" customHeight="1">
      <c r="A229" s="475" t="s">
        <v>217</v>
      </c>
      <c r="B229" s="471" t="s">
        <v>177</v>
      </c>
      <c r="C229" s="471" t="s">
        <v>178</v>
      </c>
      <c r="D229" s="471" t="s">
        <v>218</v>
      </c>
      <c r="E229" s="70">
        <f>'244-345 Б'!E46</f>
        <v>0</v>
      </c>
      <c r="F229" s="70">
        <f>'244-345 Б'!F46</f>
        <v>0</v>
      </c>
      <c r="G229" s="70">
        <f>'244-345 Б'!G46</f>
        <v>0</v>
      </c>
      <c r="H229" s="506"/>
      <c r="I229" s="506"/>
      <c r="J229" s="506"/>
      <c r="K229" s="506"/>
      <c r="L229" s="506"/>
      <c r="M229" s="506"/>
      <c r="N229" s="506"/>
    </row>
    <row r="230" spans="1:14" ht="25.5" customHeight="1">
      <c r="A230" s="475" t="s">
        <v>219</v>
      </c>
      <c r="B230" s="471" t="s">
        <v>177</v>
      </c>
      <c r="C230" s="471" t="s">
        <v>178</v>
      </c>
      <c r="D230" s="471" t="s">
        <v>220</v>
      </c>
      <c r="E230" s="70">
        <f>'244-346 Б'!E17</f>
        <v>15230</v>
      </c>
      <c r="F230" s="70">
        <f>'244-346 Б'!F17</f>
        <v>15230</v>
      </c>
      <c r="G230" s="70">
        <f>'244-346 Б'!G17</f>
        <v>15230</v>
      </c>
      <c r="H230" s="506"/>
      <c r="I230" s="506"/>
      <c r="J230" s="506"/>
      <c r="K230" s="506"/>
      <c r="L230" s="506"/>
      <c r="M230" s="506"/>
      <c r="N230" s="506"/>
    </row>
    <row r="231" spans="1:14" ht="25.5" customHeight="1">
      <c r="A231" s="475" t="s">
        <v>221</v>
      </c>
      <c r="B231" s="471" t="s">
        <v>177</v>
      </c>
      <c r="C231" s="471" t="s">
        <v>178</v>
      </c>
      <c r="D231" s="471" t="s">
        <v>222</v>
      </c>
      <c r="E231" s="70">
        <f>'244-349 Б'!E46</f>
        <v>0</v>
      </c>
      <c r="F231" s="70">
        <f>'244-349 Б'!F46</f>
        <v>0</v>
      </c>
      <c r="G231" s="70">
        <f>'244-349 Б'!G46</f>
        <v>0</v>
      </c>
      <c r="H231" s="506"/>
      <c r="I231" s="506"/>
      <c r="J231" s="506"/>
      <c r="K231" s="506"/>
      <c r="L231" s="506"/>
      <c r="M231" s="506"/>
      <c r="N231" s="506"/>
    </row>
    <row r="232" spans="1:14" ht="42.75" customHeight="1">
      <c r="A232" s="475" t="s">
        <v>223</v>
      </c>
      <c r="B232" s="471" t="s">
        <v>177</v>
      </c>
      <c r="C232" s="471" t="s">
        <v>178</v>
      </c>
      <c r="D232" s="471" t="s">
        <v>224</v>
      </c>
      <c r="E232" s="70">
        <f>'244-352 Б '!E46</f>
        <v>0</v>
      </c>
      <c r="F232" s="70">
        <f>'244-352 Б '!F46</f>
        <v>0</v>
      </c>
      <c r="G232" s="70">
        <f>'244-352 Б '!G46</f>
        <v>0</v>
      </c>
      <c r="H232" s="506"/>
      <c r="I232" s="506"/>
      <c r="J232" s="506"/>
      <c r="K232" s="506"/>
      <c r="L232" s="506"/>
      <c r="M232" s="506"/>
      <c r="N232" s="506"/>
    </row>
    <row r="233" spans="1:14" ht="49.5" customHeight="1">
      <c r="A233" s="475" t="s">
        <v>225</v>
      </c>
      <c r="B233" s="471" t="s">
        <v>177</v>
      </c>
      <c r="C233" s="471" t="s">
        <v>178</v>
      </c>
      <c r="D233" s="471" t="s">
        <v>226</v>
      </c>
      <c r="E233" s="70">
        <f>'244-353 Б '!E46</f>
        <v>0</v>
      </c>
      <c r="F233" s="70">
        <f>'244-353 Б '!F46</f>
        <v>0</v>
      </c>
      <c r="G233" s="70">
        <f>'244-353 Б '!G46</f>
        <v>0</v>
      </c>
      <c r="H233" s="506"/>
      <c r="I233" s="506"/>
      <c r="J233" s="506"/>
      <c r="K233" s="506"/>
      <c r="L233" s="506"/>
      <c r="M233" s="506"/>
      <c r="N233" s="506"/>
    </row>
    <row r="234" spans="1:14" ht="49.5" customHeight="1">
      <c r="A234" s="475" t="s">
        <v>428</v>
      </c>
      <c r="B234" s="471" t="s">
        <v>245</v>
      </c>
      <c r="C234" s="471" t="s">
        <v>429</v>
      </c>
      <c r="D234" s="471"/>
      <c r="E234" s="70"/>
      <c r="F234" s="70"/>
      <c r="G234" s="70"/>
      <c r="H234" s="486"/>
      <c r="I234" s="487"/>
      <c r="J234" s="487"/>
      <c r="K234" s="487"/>
      <c r="L234" s="487"/>
      <c r="M234" s="487"/>
      <c r="N234" s="488"/>
    </row>
    <row r="235" spans="1:14" ht="25.5" customHeight="1">
      <c r="A235" s="475" t="s">
        <v>435</v>
      </c>
      <c r="B235" s="471" t="s">
        <v>430</v>
      </c>
      <c r="C235" s="471" t="s">
        <v>434</v>
      </c>
      <c r="D235" s="471" t="s">
        <v>184</v>
      </c>
      <c r="E235" s="474">
        <f>E236+E237+E238</f>
        <v>254937.76</v>
      </c>
      <c r="F235" s="474">
        <f>F236+F237+F238</f>
        <v>254937.76</v>
      </c>
      <c r="G235" s="474">
        <f>G236+G237+G238</f>
        <v>254937.76</v>
      </c>
      <c r="H235" s="512"/>
      <c r="I235" s="513"/>
      <c r="J235" s="513"/>
      <c r="K235" s="513"/>
      <c r="L235" s="513"/>
      <c r="M235" s="513"/>
      <c r="N235" s="514"/>
    </row>
    <row r="236" spans="1:14" ht="25.5" customHeight="1">
      <c r="A236" s="475" t="s">
        <v>350</v>
      </c>
      <c r="B236" s="471" t="s">
        <v>431</v>
      </c>
      <c r="C236" s="471" t="s">
        <v>434</v>
      </c>
      <c r="D236" s="471" t="s">
        <v>186</v>
      </c>
      <c r="E236" s="70">
        <f>'247-223 Б'!G11</f>
        <v>0</v>
      </c>
      <c r="F236" s="70">
        <f>'247-223 Б'!J11</f>
        <v>0</v>
      </c>
      <c r="G236" s="70">
        <f>'247-223 Б'!K11</f>
        <v>0</v>
      </c>
      <c r="H236" s="506"/>
      <c r="I236" s="506"/>
      <c r="J236" s="506"/>
      <c r="K236" s="506"/>
      <c r="L236" s="506"/>
      <c r="M236" s="506"/>
      <c r="N236" s="506"/>
    </row>
    <row r="237" spans="1:14" ht="25.5" customHeight="1">
      <c r="A237" s="475" t="s">
        <v>351</v>
      </c>
      <c r="B237" s="471" t="s">
        <v>432</v>
      </c>
      <c r="C237" s="471" t="s">
        <v>434</v>
      </c>
      <c r="D237" s="471" t="s">
        <v>188</v>
      </c>
      <c r="E237" s="70">
        <f>'247-223 Б'!G16</f>
        <v>131666.84</v>
      </c>
      <c r="F237" s="70">
        <f>'247-223 Б'!J16</f>
        <v>131666.84</v>
      </c>
      <c r="G237" s="70">
        <f>'247-223 Б'!M16</f>
        <v>131666.84</v>
      </c>
      <c r="H237" s="506"/>
      <c r="I237" s="506"/>
      <c r="J237" s="506"/>
      <c r="K237" s="506"/>
      <c r="L237" s="506"/>
      <c r="M237" s="506"/>
      <c r="N237" s="506"/>
    </row>
    <row r="238" spans="1:14" ht="25.5" customHeight="1">
      <c r="A238" s="475" t="s">
        <v>352</v>
      </c>
      <c r="B238" s="471" t="s">
        <v>433</v>
      </c>
      <c r="C238" s="471" t="s">
        <v>434</v>
      </c>
      <c r="D238" s="471" t="s">
        <v>190</v>
      </c>
      <c r="E238" s="70">
        <f>'247-223 Б'!G21</f>
        <v>123270.92</v>
      </c>
      <c r="F238" s="70">
        <f>'247-223 Б'!J21</f>
        <v>123270.92</v>
      </c>
      <c r="G238" s="70">
        <f>'247-223 Б'!M21</f>
        <v>123270.92</v>
      </c>
      <c r="H238" s="506"/>
      <c r="I238" s="506"/>
      <c r="J238" s="506"/>
      <c r="K238" s="506"/>
      <c r="L238" s="506"/>
      <c r="M238" s="506"/>
      <c r="N238" s="506"/>
    </row>
    <row r="239" spans="1:14" ht="22.5" customHeight="1">
      <c r="A239" s="509" t="s">
        <v>420</v>
      </c>
      <c r="B239" s="510"/>
      <c r="C239" s="510"/>
      <c r="D239" s="510"/>
      <c r="E239" s="510"/>
      <c r="F239" s="510"/>
      <c r="G239" s="511"/>
      <c r="H239" s="485"/>
      <c r="I239" s="485"/>
      <c r="J239" s="485"/>
      <c r="K239" s="485"/>
      <c r="L239" s="485"/>
      <c r="M239" s="485"/>
      <c r="N239" s="485"/>
    </row>
    <row r="240" spans="1:14" ht="33.75" customHeight="1">
      <c r="A240" s="482" t="s">
        <v>111</v>
      </c>
      <c r="B240" s="471" t="s">
        <v>110</v>
      </c>
      <c r="C240" s="480" t="s">
        <v>21</v>
      </c>
      <c r="D240" s="471"/>
      <c r="E240" s="474">
        <f>E241+E242+E243+E244+E245+E246+E248+E251+E252+E253+E260+E259+E262</f>
        <v>59878161.350000001</v>
      </c>
      <c r="F240" s="474">
        <f>F241+F242+F243+F244+F245+F246+F248+F252+F253+F260+F259+F262</f>
        <v>59943940.480000004</v>
      </c>
      <c r="G240" s="474">
        <f>G241+G242+G243+G244+G245+G246+G248+G252+G253+G260+G259+G262</f>
        <v>59943940.480000004</v>
      </c>
      <c r="H240" s="506"/>
      <c r="I240" s="506"/>
      <c r="J240" s="506"/>
      <c r="K240" s="506"/>
      <c r="L240" s="506"/>
      <c r="M240" s="506"/>
      <c r="N240" s="506"/>
    </row>
    <row r="241" spans="1:14" ht="25.5" customHeight="1">
      <c r="A241" s="475" t="s">
        <v>112</v>
      </c>
      <c r="B241" s="471" t="s">
        <v>113</v>
      </c>
      <c r="C241" s="471" t="s">
        <v>114</v>
      </c>
      <c r="D241" s="471" t="s">
        <v>115</v>
      </c>
      <c r="E241" s="70">
        <f>'111-211 Б'!E19</f>
        <v>47334490</v>
      </c>
      <c r="F241" s="70">
        <f>'111-211 Б'!F19</f>
        <v>47334490</v>
      </c>
      <c r="G241" s="70">
        <f>'111-211 Б'!G19</f>
        <v>47334490</v>
      </c>
      <c r="H241" s="506"/>
      <c r="I241" s="506"/>
      <c r="J241" s="506"/>
      <c r="K241" s="506"/>
      <c r="L241" s="506"/>
      <c r="M241" s="506"/>
      <c r="N241" s="506"/>
    </row>
    <row r="242" spans="1:14" ht="25.5" customHeight="1">
      <c r="A242" s="475" t="s">
        <v>116</v>
      </c>
      <c r="B242" s="471" t="s">
        <v>117</v>
      </c>
      <c r="C242" s="471" t="s">
        <v>114</v>
      </c>
      <c r="D242" s="471" t="s">
        <v>118</v>
      </c>
      <c r="E242" s="70">
        <f>'111-266 Б'!E19</f>
        <v>0</v>
      </c>
      <c r="F242" s="70">
        <f>'111-266 Б'!F19</f>
        <v>0</v>
      </c>
      <c r="G242" s="70">
        <f>'111-266 Б'!G19</f>
        <v>0</v>
      </c>
      <c r="H242" s="506"/>
      <c r="I242" s="506"/>
      <c r="J242" s="506"/>
      <c r="K242" s="506"/>
      <c r="L242" s="506"/>
      <c r="M242" s="506"/>
      <c r="N242" s="506"/>
    </row>
    <row r="243" spans="1:14" ht="25.5" customHeight="1">
      <c r="A243" s="475" t="s">
        <v>119</v>
      </c>
      <c r="B243" s="471" t="s">
        <v>120</v>
      </c>
      <c r="C243" s="471" t="s">
        <v>121</v>
      </c>
      <c r="D243" s="471" t="s">
        <v>122</v>
      </c>
      <c r="E243" s="70">
        <f>'112-212 Б'!E19</f>
        <v>7200</v>
      </c>
      <c r="F243" s="70">
        <f>'112-212 Б'!F19</f>
        <v>7200</v>
      </c>
      <c r="G243" s="70">
        <f>'112-212 Б'!G19</f>
        <v>7200</v>
      </c>
      <c r="H243" s="506"/>
      <c r="I243" s="506"/>
      <c r="J243" s="506"/>
      <c r="K243" s="506"/>
      <c r="L243" s="506"/>
      <c r="M243" s="506"/>
      <c r="N243" s="506"/>
    </row>
    <row r="244" spans="1:14" s="483" customFormat="1" ht="25.5" customHeight="1">
      <c r="A244" s="475" t="s">
        <v>123</v>
      </c>
      <c r="B244" s="471" t="s">
        <v>124</v>
      </c>
      <c r="C244" s="471" t="s">
        <v>121</v>
      </c>
      <c r="D244" s="471" t="s">
        <v>125</v>
      </c>
      <c r="E244" s="70">
        <f>'112-214 Б'!E22</f>
        <v>0</v>
      </c>
      <c r="F244" s="70">
        <f>'112-214 Б'!F22</f>
        <v>0</v>
      </c>
      <c r="G244" s="70">
        <f>'112-214 Б'!G22</f>
        <v>0</v>
      </c>
      <c r="H244" s="506"/>
      <c r="I244" s="506"/>
      <c r="J244" s="506"/>
      <c r="K244" s="506"/>
      <c r="L244" s="506"/>
      <c r="M244" s="506"/>
      <c r="N244" s="506"/>
    </row>
    <row r="245" spans="1:14" ht="25.5" customHeight="1">
      <c r="A245" s="475" t="s">
        <v>126</v>
      </c>
      <c r="B245" s="471" t="s">
        <v>127</v>
      </c>
      <c r="C245" s="471" t="s">
        <v>121</v>
      </c>
      <c r="D245" s="471" t="s">
        <v>128</v>
      </c>
      <c r="E245" s="70">
        <f>'112-226 Б'!E19</f>
        <v>1308</v>
      </c>
      <c r="F245" s="70">
        <f>'112-226 Б'!F19</f>
        <v>1308</v>
      </c>
      <c r="G245" s="70">
        <f>'112-226 Б'!G19</f>
        <v>1308</v>
      </c>
      <c r="H245" s="506"/>
      <c r="I245" s="506"/>
      <c r="J245" s="506"/>
      <c r="K245" s="506"/>
      <c r="L245" s="506"/>
      <c r="M245" s="506"/>
      <c r="N245" s="506"/>
    </row>
    <row r="246" spans="1:14" ht="25.5" customHeight="1">
      <c r="A246" s="475" t="s">
        <v>116</v>
      </c>
      <c r="B246" s="471" t="s">
        <v>129</v>
      </c>
      <c r="C246" s="471" t="s">
        <v>121</v>
      </c>
      <c r="D246" s="471" t="s">
        <v>118</v>
      </c>
      <c r="E246" s="70">
        <f>'112-266 Б'!E22</f>
        <v>0</v>
      </c>
      <c r="F246" s="70">
        <f>'112-266 Б'!F22</f>
        <v>0</v>
      </c>
      <c r="G246" s="70">
        <f>'112-266 Б'!G22</f>
        <v>0</v>
      </c>
      <c r="H246" s="506"/>
      <c r="I246" s="506"/>
      <c r="J246" s="506"/>
      <c r="K246" s="506"/>
      <c r="L246" s="506"/>
      <c r="M246" s="506"/>
      <c r="N246" s="506"/>
    </row>
    <row r="247" spans="1:14" ht="33.75" customHeight="1">
      <c r="A247" s="475" t="s">
        <v>119</v>
      </c>
      <c r="B247" s="471" t="s">
        <v>130</v>
      </c>
      <c r="C247" s="471" t="s">
        <v>131</v>
      </c>
      <c r="D247" s="471"/>
      <c r="E247" s="70"/>
      <c r="F247" s="484"/>
      <c r="G247" s="484"/>
      <c r="H247" s="508"/>
      <c r="I247" s="508"/>
      <c r="J247" s="508"/>
      <c r="K247" s="508"/>
      <c r="L247" s="508"/>
      <c r="M247" s="508"/>
      <c r="N247" s="508"/>
    </row>
    <row r="248" spans="1:14" ht="25.5" customHeight="1">
      <c r="A248" s="475" t="s">
        <v>132</v>
      </c>
      <c r="B248" s="471" t="s">
        <v>133</v>
      </c>
      <c r="C248" s="471" t="s">
        <v>134</v>
      </c>
      <c r="D248" s="471" t="s">
        <v>135</v>
      </c>
      <c r="E248" s="474">
        <f>E249+E250</f>
        <v>11245122.6</v>
      </c>
      <c r="F248" s="474">
        <f>F249+F250</f>
        <v>11245122.6</v>
      </c>
      <c r="G248" s="474">
        <f>G249+G250</f>
        <v>11245122.6</v>
      </c>
      <c r="H248" s="506"/>
      <c r="I248" s="506"/>
      <c r="J248" s="506"/>
      <c r="K248" s="506"/>
      <c r="L248" s="506"/>
      <c r="M248" s="506"/>
      <c r="N248" s="506"/>
    </row>
    <row r="249" spans="1:14" ht="25.5" customHeight="1">
      <c r="A249" s="475" t="s">
        <v>136</v>
      </c>
      <c r="B249" s="471" t="s">
        <v>137</v>
      </c>
      <c r="C249" s="471" t="s">
        <v>134</v>
      </c>
      <c r="D249" s="471" t="s">
        <v>135</v>
      </c>
      <c r="E249" s="70">
        <f>'119-213 Б '!E16</f>
        <v>11245122.6</v>
      </c>
      <c r="F249" s="70">
        <f>'119-213 Б '!F16</f>
        <v>11245122.6</v>
      </c>
      <c r="G249" s="70">
        <f>'119-213 Б '!G16</f>
        <v>11245122.6</v>
      </c>
      <c r="H249" s="506"/>
      <c r="I249" s="506"/>
      <c r="J249" s="506"/>
      <c r="K249" s="506"/>
      <c r="L249" s="506"/>
      <c r="M249" s="506"/>
      <c r="N249" s="506"/>
    </row>
    <row r="250" spans="1:14" ht="25.5" customHeight="1">
      <c r="A250" s="475" t="s">
        <v>138</v>
      </c>
      <c r="B250" s="471" t="s">
        <v>139</v>
      </c>
      <c r="C250" s="471" t="s">
        <v>134</v>
      </c>
      <c r="D250" s="471" t="s">
        <v>135</v>
      </c>
      <c r="E250" s="70">
        <f>'119-213 Б '!E20</f>
        <v>0</v>
      </c>
      <c r="F250" s="70">
        <f>'119-213 Б '!F20</f>
        <v>0</v>
      </c>
      <c r="G250" s="70">
        <f>'119-213 Б '!G20</f>
        <v>0</v>
      </c>
      <c r="H250" s="506"/>
      <c r="I250" s="506"/>
      <c r="J250" s="506"/>
      <c r="K250" s="506"/>
      <c r="L250" s="506"/>
      <c r="M250" s="506"/>
      <c r="N250" s="506"/>
    </row>
    <row r="251" spans="1:14" ht="25.5" customHeight="1">
      <c r="A251" s="475" t="s">
        <v>126</v>
      </c>
      <c r="B251" s="471" t="s">
        <v>140</v>
      </c>
      <c r="C251" s="471" t="s">
        <v>134</v>
      </c>
      <c r="D251" s="471" t="s">
        <v>128</v>
      </c>
      <c r="E251" s="70">
        <f>'119-226 Б '!E24</f>
        <v>0</v>
      </c>
      <c r="F251" s="70">
        <f>'119-226 Б '!F24</f>
        <v>0</v>
      </c>
      <c r="G251" s="70">
        <f>'119-226 Б '!G24</f>
        <v>0</v>
      </c>
      <c r="H251" s="506"/>
      <c r="I251" s="506"/>
      <c r="J251" s="506"/>
      <c r="K251" s="506"/>
      <c r="L251" s="506"/>
      <c r="M251" s="506"/>
      <c r="N251" s="506"/>
    </row>
    <row r="252" spans="1:14" ht="30.75" customHeight="1">
      <c r="A252" s="475" t="s">
        <v>141</v>
      </c>
      <c r="B252" s="471" t="s">
        <v>142</v>
      </c>
      <c r="C252" s="471" t="s">
        <v>143</v>
      </c>
      <c r="D252" s="471"/>
      <c r="E252" s="70">
        <v>0</v>
      </c>
      <c r="F252" s="70">
        <v>0</v>
      </c>
      <c r="G252" s="70">
        <v>0</v>
      </c>
      <c r="H252" s="506"/>
      <c r="I252" s="506"/>
      <c r="J252" s="506"/>
      <c r="K252" s="506"/>
      <c r="L252" s="506"/>
      <c r="M252" s="506"/>
      <c r="N252" s="506"/>
    </row>
    <row r="253" spans="1:14" ht="25.5" customHeight="1">
      <c r="A253" s="475" t="s">
        <v>144</v>
      </c>
      <c r="B253" s="471" t="s">
        <v>145</v>
      </c>
      <c r="C253" s="471" t="s">
        <v>146</v>
      </c>
      <c r="D253" s="471"/>
      <c r="E253" s="474">
        <f>E254+E255+E256+E257+E258</f>
        <v>5000</v>
      </c>
      <c r="F253" s="474">
        <f>F254+F255+F256+F257+F258</f>
        <v>5000</v>
      </c>
      <c r="G253" s="474">
        <f>G254+G255+G256+G257+G258</f>
        <v>5000</v>
      </c>
      <c r="H253" s="506"/>
      <c r="I253" s="506"/>
      <c r="J253" s="506"/>
      <c r="K253" s="506"/>
      <c r="L253" s="506"/>
      <c r="M253" s="506"/>
      <c r="N253" s="506"/>
    </row>
    <row r="254" spans="1:14" ht="25.5" customHeight="1">
      <c r="A254" s="475" t="s">
        <v>147</v>
      </c>
      <c r="B254" s="471" t="s">
        <v>148</v>
      </c>
      <c r="C254" s="471" t="s">
        <v>149</v>
      </c>
      <c r="D254" s="471" t="s">
        <v>150</v>
      </c>
      <c r="E254" s="70">
        <f>'851-291 имущ Б'!E20</f>
        <v>0</v>
      </c>
      <c r="F254" s="70">
        <f>'851-291 имущ Б'!F20</f>
        <v>0</v>
      </c>
      <c r="G254" s="70">
        <f>'851-291 имущ Б'!G20</f>
        <v>0</v>
      </c>
      <c r="H254" s="506"/>
      <c r="I254" s="506"/>
      <c r="J254" s="506"/>
      <c r="K254" s="506"/>
      <c r="L254" s="506"/>
      <c r="M254" s="506"/>
      <c r="N254" s="506"/>
    </row>
    <row r="255" spans="1:14" ht="25.5" customHeight="1">
      <c r="A255" s="475" t="s">
        <v>151</v>
      </c>
      <c r="B255" s="471" t="s">
        <v>152</v>
      </c>
      <c r="C255" s="471" t="s">
        <v>149</v>
      </c>
      <c r="D255" s="471" t="s">
        <v>150</v>
      </c>
      <c r="E255" s="70">
        <f>'851-291 земля Б'!E22</f>
        <v>0</v>
      </c>
      <c r="F255" s="70">
        <f>'851-291 земля Б'!F22</f>
        <v>0</v>
      </c>
      <c r="G255" s="70">
        <f>'851-291 земля Б'!G22</f>
        <v>0</v>
      </c>
      <c r="H255" s="506"/>
      <c r="I255" s="506"/>
      <c r="J255" s="506"/>
      <c r="K255" s="506"/>
      <c r="L255" s="506"/>
      <c r="M255" s="506"/>
      <c r="N255" s="506"/>
    </row>
    <row r="256" spans="1:14" ht="36.75" customHeight="1">
      <c r="A256" s="475" t="s">
        <v>153</v>
      </c>
      <c r="B256" s="471" t="s">
        <v>154</v>
      </c>
      <c r="C256" s="471" t="s">
        <v>155</v>
      </c>
      <c r="D256" s="471" t="s">
        <v>150</v>
      </c>
      <c r="E256" s="70">
        <f>'852-291 транс Б'!E27</f>
        <v>5000</v>
      </c>
      <c r="F256" s="70">
        <f>'852-291 транс Б'!F27</f>
        <v>5000</v>
      </c>
      <c r="G256" s="70">
        <f>'852-291 транс Б'!G27</f>
        <v>5000</v>
      </c>
      <c r="H256" s="506"/>
      <c r="I256" s="506"/>
      <c r="J256" s="506"/>
      <c r="K256" s="506"/>
      <c r="L256" s="506"/>
      <c r="M256" s="506"/>
      <c r="N256" s="506"/>
    </row>
    <row r="257" spans="1:14" ht="33.75" customHeight="1">
      <c r="A257" s="475" t="s">
        <v>156</v>
      </c>
      <c r="B257" s="471" t="s">
        <v>154</v>
      </c>
      <c r="C257" s="471" t="s">
        <v>155</v>
      </c>
      <c r="D257" s="471" t="s">
        <v>150</v>
      </c>
      <c r="E257" s="70">
        <f>'852-291пошл Б'!E22</f>
        <v>0</v>
      </c>
      <c r="F257" s="70">
        <f>'852-291пошл Б'!F22</f>
        <v>0</v>
      </c>
      <c r="G257" s="70">
        <f>'852-291пошл Б'!G22</f>
        <v>0</v>
      </c>
      <c r="H257" s="506"/>
      <c r="I257" s="506"/>
      <c r="J257" s="506"/>
      <c r="K257" s="506"/>
      <c r="L257" s="506"/>
      <c r="M257" s="506"/>
      <c r="N257" s="506"/>
    </row>
    <row r="258" spans="1:14" ht="40.5" customHeight="1">
      <c r="A258" s="475" t="s">
        <v>157</v>
      </c>
      <c r="B258" s="471" t="s">
        <v>158</v>
      </c>
      <c r="C258" s="471" t="s">
        <v>159</v>
      </c>
      <c r="D258" s="471" t="s">
        <v>150</v>
      </c>
      <c r="E258" s="70">
        <f>'853-291негатив Б'!E22</f>
        <v>0</v>
      </c>
      <c r="F258" s="70">
        <f>'853-291негатив Б'!F22</f>
        <v>0</v>
      </c>
      <c r="G258" s="70">
        <f>'853-291негатив Б'!G22</f>
        <v>0</v>
      </c>
      <c r="H258" s="506"/>
      <c r="I258" s="506"/>
      <c r="J258" s="506"/>
      <c r="K258" s="506"/>
      <c r="L258" s="506"/>
      <c r="M258" s="506"/>
      <c r="N258" s="506"/>
    </row>
    <row r="259" spans="1:14" ht="25.5" customHeight="1">
      <c r="A259" s="475" t="s">
        <v>160</v>
      </c>
      <c r="B259" s="471" t="s">
        <v>161</v>
      </c>
      <c r="C259" s="471" t="s">
        <v>21</v>
      </c>
      <c r="D259" s="471"/>
      <c r="E259" s="70">
        <v>0</v>
      </c>
      <c r="F259" s="70">
        <v>0</v>
      </c>
      <c r="G259" s="70">
        <v>0</v>
      </c>
      <c r="H259" s="506"/>
      <c r="I259" s="506"/>
      <c r="J259" s="506"/>
      <c r="K259" s="506"/>
      <c r="L259" s="506"/>
      <c r="M259" s="506"/>
      <c r="N259" s="506"/>
    </row>
    <row r="260" spans="1:14" ht="25.5" customHeight="1">
      <c r="A260" s="475" t="s">
        <v>162</v>
      </c>
      <c r="B260" s="471" t="s">
        <v>163</v>
      </c>
      <c r="C260" s="471" t="s">
        <v>21</v>
      </c>
      <c r="D260" s="471"/>
      <c r="E260" s="474">
        <f>E261</f>
        <v>0</v>
      </c>
      <c r="F260" s="474">
        <f>F261</f>
        <v>0</v>
      </c>
      <c r="G260" s="474">
        <f>G261</f>
        <v>0</v>
      </c>
      <c r="H260" s="506"/>
      <c r="I260" s="506"/>
      <c r="J260" s="506"/>
      <c r="K260" s="506"/>
      <c r="L260" s="506"/>
      <c r="M260" s="506"/>
      <c r="N260" s="506"/>
    </row>
    <row r="261" spans="1:14" ht="25.5" customHeight="1">
      <c r="A261" s="475" t="s">
        <v>164</v>
      </c>
      <c r="B261" s="471" t="s">
        <v>165</v>
      </c>
      <c r="C261" s="471" t="s">
        <v>166</v>
      </c>
      <c r="D261" s="471"/>
      <c r="E261" s="70">
        <v>0</v>
      </c>
      <c r="F261" s="70">
        <v>0</v>
      </c>
      <c r="G261" s="70">
        <v>0</v>
      </c>
      <c r="H261" s="506"/>
      <c r="I261" s="506"/>
      <c r="J261" s="506"/>
      <c r="K261" s="506"/>
      <c r="L261" s="506"/>
      <c r="M261" s="506"/>
      <c r="N261" s="506"/>
    </row>
    <row r="262" spans="1:14" ht="25.5" customHeight="1">
      <c r="A262" s="475" t="s">
        <v>167</v>
      </c>
      <c r="B262" s="471" t="s">
        <v>168</v>
      </c>
      <c r="C262" s="471" t="s">
        <v>21</v>
      </c>
      <c r="D262" s="471"/>
      <c r="E262" s="474">
        <f>E263+E264+E265+E266+E289+E290</f>
        <v>1285040.75</v>
      </c>
      <c r="F262" s="474">
        <f>F263+F264+F265+F266+F289+F290</f>
        <v>1350819.8800000001</v>
      </c>
      <c r="G262" s="474">
        <f>G263+G264+G265+G266+G289+G290</f>
        <v>1350819.8800000001</v>
      </c>
      <c r="H262" s="506"/>
      <c r="I262" s="506"/>
      <c r="J262" s="506"/>
      <c r="K262" s="506"/>
      <c r="L262" s="506"/>
      <c r="M262" s="506"/>
      <c r="N262" s="506"/>
    </row>
    <row r="263" spans="1:14" ht="41.25" customHeight="1">
      <c r="A263" s="475" t="s">
        <v>436</v>
      </c>
      <c r="B263" s="471" t="s">
        <v>169</v>
      </c>
      <c r="C263" s="471" t="s">
        <v>170</v>
      </c>
      <c r="D263" s="471"/>
      <c r="E263" s="70">
        <v>0</v>
      </c>
      <c r="F263" s="70">
        <v>0</v>
      </c>
      <c r="G263" s="70">
        <v>0</v>
      </c>
      <c r="H263" s="506"/>
      <c r="I263" s="506"/>
      <c r="J263" s="506"/>
      <c r="K263" s="506"/>
      <c r="L263" s="506"/>
      <c r="M263" s="506"/>
      <c r="N263" s="506"/>
    </row>
    <row r="264" spans="1:14" ht="28.5" customHeight="1">
      <c r="A264" s="475" t="s">
        <v>171</v>
      </c>
      <c r="B264" s="471" t="s">
        <v>172</v>
      </c>
      <c r="C264" s="471" t="s">
        <v>173</v>
      </c>
      <c r="D264" s="471"/>
      <c r="E264" s="70">
        <v>0</v>
      </c>
      <c r="F264" s="70">
        <v>0</v>
      </c>
      <c r="G264" s="70">
        <v>0</v>
      </c>
      <c r="H264" s="506"/>
      <c r="I264" s="506"/>
      <c r="J264" s="506"/>
      <c r="K264" s="506"/>
      <c r="L264" s="506"/>
      <c r="M264" s="506"/>
      <c r="N264" s="506"/>
    </row>
    <row r="265" spans="1:14" ht="40.5" customHeight="1">
      <c r="A265" s="475" t="s">
        <v>174</v>
      </c>
      <c r="B265" s="471" t="s">
        <v>175</v>
      </c>
      <c r="C265" s="471" t="s">
        <v>176</v>
      </c>
      <c r="D265" s="471"/>
      <c r="E265" s="70">
        <v>0</v>
      </c>
      <c r="F265" s="70">
        <v>0</v>
      </c>
      <c r="G265" s="70">
        <v>0</v>
      </c>
      <c r="H265" s="506"/>
      <c r="I265" s="506"/>
      <c r="J265" s="506"/>
      <c r="K265" s="506"/>
      <c r="L265" s="506"/>
      <c r="M265" s="506"/>
      <c r="N265" s="506"/>
    </row>
    <row r="266" spans="1:14" ht="25.5" customHeight="1">
      <c r="A266" s="475" t="s">
        <v>391</v>
      </c>
      <c r="B266" s="471" t="s">
        <v>177</v>
      </c>
      <c r="C266" s="471" t="s">
        <v>178</v>
      </c>
      <c r="D266" s="60"/>
      <c r="E266" s="474">
        <f>E267+E268+E269+E272+E273+E274+E275+E276+E277+E278+E279</f>
        <v>1033291.8400000001</v>
      </c>
      <c r="F266" s="474">
        <f>F267+F268+F269+F272+F273+F274+F275+F276+F277+F278+F279</f>
        <v>1033291.8400000001</v>
      </c>
      <c r="G266" s="474">
        <f>G267+G268+G269+G272+G273+G274+G275+G276+G277+G278+G279</f>
        <v>1033291.8400000001</v>
      </c>
      <c r="H266" s="507"/>
      <c r="I266" s="507"/>
      <c r="J266" s="507"/>
      <c r="K266" s="507"/>
      <c r="L266" s="507"/>
      <c r="M266" s="507"/>
      <c r="N266" s="507"/>
    </row>
    <row r="267" spans="1:14" ht="25.5" customHeight="1">
      <c r="A267" s="475" t="s">
        <v>179</v>
      </c>
      <c r="B267" s="471" t="s">
        <v>177</v>
      </c>
      <c r="C267" s="471" t="s">
        <v>178</v>
      </c>
      <c r="D267" s="471" t="s">
        <v>180</v>
      </c>
      <c r="E267" s="70">
        <f>'244-221 Б '!B32</f>
        <v>0</v>
      </c>
      <c r="F267" s="70">
        <f>'244-221 Б '!C32</f>
        <v>0</v>
      </c>
      <c r="G267" s="70">
        <f>'244-221 Б '!D32</f>
        <v>0</v>
      </c>
      <c r="H267" s="506"/>
      <c r="I267" s="506"/>
      <c r="J267" s="506"/>
      <c r="K267" s="506"/>
      <c r="L267" s="506"/>
      <c r="M267" s="506"/>
      <c r="N267" s="506"/>
    </row>
    <row r="268" spans="1:14" ht="25.5" customHeight="1">
      <c r="A268" s="475" t="s">
        <v>181</v>
      </c>
      <c r="B268" s="471" t="s">
        <v>177</v>
      </c>
      <c r="C268" s="471" t="s">
        <v>178</v>
      </c>
      <c r="D268" s="471" t="s">
        <v>182</v>
      </c>
      <c r="E268" s="70">
        <f>'244-222 Б'!E26</f>
        <v>0</v>
      </c>
      <c r="F268" s="70">
        <f>'244-222 Б'!F26</f>
        <v>0</v>
      </c>
      <c r="G268" s="70">
        <f>'244-222 Б'!G26</f>
        <v>0</v>
      </c>
      <c r="H268" s="506"/>
      <c r="I268" s="506"/>
      <c r="J268" s="506"/>
      <c r="K268" s="506"/>
      <c r="L268" s="506"/>
      <c r="M268" s="506"/>
      <c r="N268" s="506"/>
    </row>
    <row r="269" spans="1:14" ht="25.5" customHeight="1">
      <c r="A269" s="475" t="s">
        <v>183</v>
      </c>
      <c r="B269" s="471" t="s">
        <v>177</v>
      </c>
      <c r="C269" s="471" t="s">
        <v>178</v>
      </c>
      <c r="D269" s="471" t="s">
        <v>184</v>
      </c>
      <c r="E269" s="474">
        <f>E270+E271</f>
        <v>57851.199999999997</v>
      </c>
      <c r="F269" s="474">
        <f>F270+F271</f>
        <v>57851.199999999997</v>
      </c>
      <c r="G269" s="474">
        <f>G270+G271</f>
        <v>57851.199999999997</v>
      </c>
      <c r="H269" s="506"/>
      <c r="I269" s="506"/>
      <c r="J269" s="506"/>
      <c r="K269" s="506"/>
      <c r="L269" s="506"/>
      <c r="M269" s="506"/>
      <c r="N269" s="506"/>
    </row>
    <row r="270" spans="1:14" ht="25.5" customHeight="1">
      <c r="A270" s="475" t="s">
        <v>353</v>
      </c>
      <c r="B270" s="471" t="s">
        <v>191</v>
      </c>
      <c r="C270" s="471" t="s">
        <v>178</v>
      </c>
      <c r="D270" s="471" t="s">
        <v>192</v>
      </c>
      <c r="E270" s="70">
        <f>'244-223 Б '!G14</f>
        <v>57851.199999999997</v>
      </c>
      <c r="F270" s="70">
        <f>'244-223 Б '!J14</f>
        <v>57851.199999999997</v>
      </c>
      <c r="G270" s="70">
        <f>'244-223 Б '!M14</f>
        <v>57851.199999999997</v>
      </c>
      <c r="H270" s="506"/>
      <c r="I270" s="506"/>
      <c r="J270" s="506"/>
      <c r="K270" s="506"/>
      <c r="L270" s="506"/>
      <c r="M270" s="506"/>
      <c r="N270" s="506"/>
    </row>
    <row r="271" spans="1:14" ht="25.5" customHeight="1">
      <c r="A271" s="475" t="s">
        <v>354</v>
      </c>
      <c r="B271" s="471" t="s">
        <v>193</v>
      </c>
      <c r="C271" s="471" t="s">
        <v>178</v>
      </c>
      <c r="D271" s="471" t="s">
        <v>194</v>
      </c>
      <c r="E271" s="70">
        <f>'244-223 Б '!G19</f>
        <v>0</v>
      </c>
      <c r="F271" s="70">
        <f>'244-223 Б '!J19</f>
        <v>0</v>
      </c>
      <c r="G271" s="70">
        <f>'244-223 Б '!M19</f>
        <v>0</v>
      </c>
      <c r="H271" s="506"/>
      <c r="I271" s="506"/>
      <c r="J271" s="506"/>
      <c r="K271" s="506"/>
      <c r="L271" s="506"/>
      <c r="M271" s="506"/>
      <c r="N271" s="506"/>
    </row>
    <row r="272" spans="1:14" ht="43.5" customHeight="1">
      <c r="A272" s="475" t="s">
        <v>195</v>
      </c>
      <c r="B272" s="471" t="s">
        <v>177</v>
      </c>
      <c r="C272" s="471" t="s">
        <v>178</v>
      </c>
      <c r="D272" s="471" t="s">
        <v>196</v>
      </c>
      <c r="E272" s="70">
        <f>'244-224 Б'!E18</f>
        <v>0</v>
      </c>
      <c r="F272" s="70">
        <f>'244-224 Б'!F18</f>
        <v>0</v>
      </c>
      <c r="G272" s="70">
        <f>'244-224 Б'!G18</f>
        <v>0</v>
      </c>
      <c r="H272" s="506"/>
      <c r="I272" s="506"/>
      <c r="J272" s="506"/>
      <c r="K272" s="506"/>
      <c r="L272" s="506"/>
      <c r="M272" s="506"/>
      <c r="N272" s="506"/>
    </row>
    <row r="273" spans="1:14" ht="25.5" customHeight="1">
      <c r="A273" s="475" t="s">
        <v>197</v>
      </c>
      <c r="B273" s="471" t="s">
        <v>177</v>
      </c>
      <c r="C273" s="471" t="s">
        <v>178</v>
      </c>
      <c r="D273" s="471" t="s">
        <v>198</v>
      </c>
      <c r="E273" s="70">
        <f>'244-225 Б'!E22</f>
        <v>0</v>
      </c>
      <c r="F273" s="70">
        <f>'244-225 Б'!F22</f>
        <v>0</v>
      </c>
      <c r="G273" s="70">
        <f>'244-225 Б'!G22</f>
        <v>0</v>
      </c>
      <c r="H273" s="506"/>
      <c r="I273" s="506"/>
      <c r="J273" s="506"/>
      <c r="K273" s="506"/>
      <c r="L273" s="506"/>
      <c r="M273" s="506"/>
      <c r="N273" s="506"/>
    </row>
    <row r="274" spans="1:14" ht="25.5" customHeight="1">
      <c r="A274" s="475" t="s">
        <v>126</v>
      </c>
      <c r="B274" s="471" t="s">
        <v>177</v>
      </c>
      <c r="C274" s="471" t="s">
        <v>178</v>
      </c>
      <c r="D274" s="471" t="s">
        <v>128</v>
      </c>
      <c r="E274" s="70">
        <f>'244-226 Б'!E18</f>
        <v>171840</v>
      </c>
      <c r="F274" s="70">
        <f>'244-226 Б'!F18</f>
        <v>171840</v>
      </c>
      <c r="G274" s="70">
        <f>'244-226 Б'!G18</f>
        <v>171840</v>
      </c>
      <c r="H274" s="506"/>
      <c r="I274" s="506"/>
      <c r="J274" s="506"/>
      <c r="K274" s="506"/>
      <c r="L274" s="506"/>
      <c r="M274" s="506"/>
      <c r="N274" s="506"/>
    </row>
    <row r="275" spans="1:14" ht="25.5" customHeight="1">
      <c r="A275" s="475" t="s">
        <v>199</v>
      </c>
      <c r="B275" s="471" t="s">
        <v>177</v>
      </c>
      <c r="C275" s="471" t="s">
        <v>178</v>
      </c>
      <c r="D275" s="471" t="s">
        <v>200</v>
      </c>
      <c r="E275" s="70">
        <f>'244-227 Б'!E24</f>
        <v>9000</v>
      </c>
      <c r="F275" s="70">
        <f>'244-227 Б'!F24</f>
        <v>9000</v>
      </c>
      <c r="G275" s="70">
        <f>'244-227 Б'!G24</f>
        <v>9000</v>
      </c>
      <c r="H275" s="506"/>
      <c r="I275" s="506"/>
      <c r="J275" s="506"/>
      <c r="K275" s="506"/>
      <c r="L275" s="506"/>
      <c r="M275" s="506"/>
      <c r="N275" s="506"/>
    </row>
    <row r="276" spans="1:14" ht="24" customHeight="1">
      <c r="A276" s="475" t="s">
        <v>201</v>
      </c>
      <c r="B276" s="471" t="s">
        <v>177</v>
      </c>
      <c r="C276" s="471" t="s">
        <v>178</v>
      </c>
      <c r="D276" s="471" t="s">
        <v>202</v>
      </c>
      <c r="E276" s="70">
        <f>'244-228 Б'!E47</f>
        <v>0</v>
      </c>
      <c r="F276" s="70">
        <f>'244-228 Б'!F47</f>
        <v>0</v>
      </c>
      <c r="G276" s="70">
        <f>'244-228 Б'!G47</f>
        <v>0</v>
      </c>
      <c r="H276" s="60"/>
      <c r="I276" s="485"/>
      <c r="J276" s="485"/>
      <c r="K276" s="485"/>
      <c r="L276" s="485"/>
      <c r="M276" s="485"/>
      <c r="N276" s="485"/>
    </row>
    <row r="277" spans="1:14" ht="25.5" customHeight="1">
      <c r="A277" s="475" t="s">
        <v>203</v>
      </c>
      <c r="B277" s="471" t="s">
        <v>177</v>
      </c>
      <c r="C277" s="471" t="s">
        <v>178</v>
      </c>
      <c r="D277" s="471" t="s">
        <v>204</v>
      </c>
      <c r="E277" s="70">
        <f>'244-229 Б'!E47</f>
        <v>0</v>
      </c>
      <c r="F277" s="70">
        <f>'244-229 Б'!F47</f>
        <v>0</v>
      </c>
      <c r="G277" s="70">
        <f>'244-229 Б'!G47</f>
        <v>0</v>
      </c>
      <c r="H277" s="506"/>
      <c r="I277" s="506"/>
      <c r="J277" s="506"/>
      <c r="K277" s="506"/>
      <c r="L277" s="506"/>
      <c r="M277" s="506"/>
      <c r="N277" s="506"/>
    </row>
    <row r="278" spans="1:14" ht="25.5" customHeight="1">
      <c r="A278" s="475" t="s">
        <v>205</v>
      </c>
      <c r="B278" s="471" t="s">
        <v>177</v>
      </c>
      <c r="C278" s="471" t="s">
        <v>178</v>
      </c>
      <c r="D278" s="471" t="s">
        <v>206</v>
      </c>
      <c r="E278" s="70">
        <f>'244-310 Б '!E47</f>
        <v>0</v>
      </c>
      <c r="F278" s="70">
        <f>'244-310 Б '!F47</f>
        <v>0</v>
      </c>
      <c r="G278" s="70">
        <f>'244-310 Б '!G47</f>
        <v>0</v>
      </c>
      <c r="H278" s="506"/>
      <c r="I278" s="506"/>
      <c r="J278" s="506"/>
      <c r="K278" s="506"/>
      <c r="L278" s="506"/>
      <c r="M278" s="506"/>
      <c r="N278" s="506"/>
    </row>
    <row r="279" spans="1:14" ht="25.5" customHeight="1">
      <c r="A279" s="475" t="s">
        <v>207</v>
      </c>
      <c r="B279" s="471" t="s">
        <v>177</v>
      </c>
      <c r="C279" s="471" t="s">
        <v>178</v>
      </c>
      <c r="D279" s="471" t="s">
        <v>208</v>
      </c>
      <c r="E279" s="474">
        <f>E280+E281+E282+E283+E284+E285+E286+E287+E288</f>
        <v>794600.64</v>
      </c>
      <c r="F279" s="474">
        <f>F280+F281+F282+F283+F284+F285+F286+F287+F288</f>
        <v>794600.64</v>
      </c>
      <c r="G279" s="474">
        <f>G280+G281+G282+G283+G284+G285+G286+G287+G288</f>
        <v>794600.64</v>
      </c>
      <c r="H279" s="507"/>
      <c r="I279" s="507"/>
      <c r="J279" s="507"/>
      <c r="K279" s="507"/>
      <c r="L279" s="507"/>
      <c r="M279" s="507"/>
      <c r="N279" s="507"/>
    </row>
    <row r="280" spans="1:14" ht="25.5" customHeight="1">
      <c r="A280" s="475" t="s">
        <v>209</v>
      </c>
      <c r="B280" s="471" t="s">
        <v>177</v>
      </c>
      <c r="C280" s="471" t="s">
        <v>178</v>
      </c>
      <c r="D280" s="471" t="s">
        <v>210</v>
      </c>
      <c r="E280" s="70">
        <f>'244-341Б'!E27</f>
        <v>0</v>
      </c>
      <c r="F280" s="70">
        <f>'244-341Б'!F27</f>
        <v>0</v>
      </c>
      <c r="G280" s="70">
        <f>'244-341Б'!G27</f>
        <v>0</v>
      </c>
      <c r="H280" s="506"/>
      <c r="I280" s="506"/>
      <c r="J280" s="506"/>
      <c r="K280" s="506"/>
      <c r="L280" s="506"/>
      <c r="M280" s="506"/>
      <c r="N280" s="506"/>
    </row>
    <row r="281" spans="1:14" ht="25.5" customHeight="1">
      <c r="A281" s="475" t="s">
        <v>211</v>
      </c>
      <c r="B281" s="471" t="s">
        <v>177</v>
      </c>
      <c r="C281" s="471" t="s">
        <v>178</v>
      </c>
      <c r="D281" s="471" t="s">
        <v>212</v>
      </c>
      <c r="E281" s="70">
        <f>'244-342 Б'!E27</f>
        <v>0</v>
      </c>
      <c r="F281" s="70">
        <f>'244-342 Б'!F27</f>
        <v>0</v>
      </c>
      <c r="G281" s="70">
        <f>'244-342 Б'!G27</f>
        <v>0</v>
      </c>
      <c r="H281" s="506"/>
      <c r="I281" s="506"/>
      <c r="J281" s="506"/>
      <c r="K281" s="506"/>
      <c r="L281" s="506"/>
      <c r="M281" s="506"/>
      <c r="N281" s="506"/>
    </row>
    <row r="282" spans="1:14" ht="25.5" customHeight="1">
      <c r="A282" s="475" t="s">
        <v>213</v>
      </c>
      <c r="B282" s="471" t="s">
        <v>177</v>
      </c>
      <c r="C282" s="471" t="s">
        <v>178</v>
      </c>
      <c r="D282" s="471" t="s">
        <v>214</v>
      </c>
      <c r="E282" s="70">
        <f>'244-343 Б'!E16</f>
        <v>762038.64</v>
      </c>
      <c r="F282" s="70">
        <f>'244-343 Б'!F16</f>
        <v>762038.64</v>
      </c>
      <c r="G282" s="70">
        <f>'244-343 Б'!G16</f>
        <v>762038.64</v>
      </c>
      <c r="H282" s="506"/>
      <c r="I282" s="506"/>
      <c r="J282" s="506"/>
      <c r="K282" s="506"/>
      <c r="L282" s="506"/>
      <c r="M282" s="506"/>
      <c r="N282" s="506"/>
    </row>
    <row r="283" spans="1:14" ht="25.5" customHeight="1">
      <c r="A283" s="475" t="s">
        <v>215</v>
      </c>
      <c r="B283" s="471" t="s">
        <v>177</v>
      </c>
      <c r="C283" s="471" t="s">
        <v>178</v>
      </c>
      <c r="D283" s="471" t="s">
        <v>216</v>
      </c>
      <c r="E283" s="70">
        <f>'244-344 Б'!E47</f>
        <v>0</v>
      </c>
      <c r="F283" s="70">
        <f>'244-344 Б'!F47</f>
        <v>0</v>
      </c>
      <c r="G283" s="70">
        <f>'244-344 Б'!G47</f>
        <v>0</v>
      </c>
      <c r="H283" s="506"/>
      <c r="I283" s="506"/>
      <c r="J283" s="506"/>
      <c r="K283" s="506"/>
      <c r="L283" s="506"/>
      <c r="M283" s="506"/>
      <c r="N283" s="506"/>
    </row>
    <row r="284" spans="1:14" ht="25.5" customHeight="1">
      <c r="A284" s="475" t="s">
        <v>217</v>
      </c>
      <c r="B284" s="471" t="s">
        <v>177</v>
      </c>
      <c r="C284" s="471" t="s">
        <v>178</v>
      </c>
      <c r="D284" s="471" t="s">
        <v>218</v>
      </c>
      <c r="E284" s="70">
        <f>'244-345 Б'!E47</f>
        <v>0</v>
      </c>
      <c r="F284" s="70">
        <f>'244-345 Б'!F47</f>
        <v>0</v>
      </c>
      <c r="G284" s="70">
        <f>'244-345 Б'!G47</f>
        <v>0</v>
      </c>
      <c r="H284" s="506"/>
      <c r="I284" s="506"/>
      <c r="J284" s="506"/>
      <c r="K284" s="506"/>
      <c r="L284" s="506"/>
      <c r="M284" s="506"/>
      <c r="N284" s="506"/>
    </row>
    <row r="285" spans="1:14" ht="25.5" customHeight="1">
      <c r="A285" s="475" t="s">
        <v>219</v>
      </c>
      <c r="B285" s="471" t="s">
        <v>177</v>
      </c>
      <c r="C285" s="471" t="s">
        <v>178</v>
      </c>
      <c r="D285" s="471" t="s">
        <v>220</v>
      </c>
      <c r="E285" s="70">
        <f>'244-346 Б'!E18</f>
        <v>32562</v>
      </c>
      <c r="F285" s="70">
        <f>'244-346 Б'!F18</f>
        <v>32562</v>
      </c>
      <c r="G285" s="70">
        <f>'244-346 Б'!G18</f>
        <v>32562</v>
      </c>
      <c r="H285" s="506"/>
      <c r="I285" s="506"/>
      <c r="J285" s="506"/>
      <c r="K285" s="506"/>
      <c r="L285" s="506"/>
      <c r="M285" s="506"/>
      <c r="N285" s="506"/>
    </row>
    <row r="286" spans="1:14" ht="25.5" customHeight="1">
      <c r="A286" s="475" t="s">
        <v>221</v>
      </c>
      <c r="B286" s="471" t="s">
        <v>177</v>
      </c>
      <c r="C286" s="471" t="s">
        <v>178</v>
      </c>
      <c r="D286" s="471" t="s">
        <v>222</v>
      </c>
      <c r="E286" s="70">
        <f>'244-349 Б'!E47</f>
        <v>0</v>
      </c>
      <c r="F286" s="70">
        <f>'244-349 Б'!F47</f>
        <v>0</v>
      </c>
      <c r="G286" s="70">
        <f>'244-349 Б'!G47</f>
        <v>0</v>
      </c>
      <c r="H286" s="506"/>
      <c r="I286" s="506"/>
      <c r="J286" s="506"/>
      <c r="K286" s="506"/>
      <c r="L286" s="506"/>
      <c r="M286" s="506"/>
      <c r="N286" s="506"/>
    </row>
    <row r="287" spans="1:14" ht="42.75" customHeight="1">
      <c r="A287" s="475" t="s">
        <v>223</v>
      </c>
      <c r="B287" s="471" t="s">
        <v>177</v>
      </c>
      <c r="C287" s="471" t="s">
        <v>178</v>
      </c>
      <c r="D287" s="471" t="s">
        <v>224</v>
      </c>
      <c r="E287" s="70">
        <f>'244-352 Б '!E47</f>
        <v>0</v>
      </c>
      <c r="F287" s="70">
        <f>'244-352 Б '!F47</f>
        <v>0</v>
      </c>
      <c r="G287" s="70">
        <f>'244-352 Б '!G47</f>
        <v>0</v>
      </c>
      <c r="H287" s="506"/>
      <c r="I287" s="506"/>
      <c r="J287" s="506"/>
      <c r="K287" s="506"/>
      <c r="L287" s="506"/>
      <c r="M287" s="506"/>
      <c r="N287" s="506"/>
    </row>
    <row r="288" spans="1:14" ht="49.5" customHeight="1">
      <c r="A288" s="475" t="s">
        <v>225</v>
      </c>
      <c r="B288" s="471" t="s">
        <v>177</v>
      </c>
      <c r="C288" s="471" t="s">
        <v>178</v>
      </c>
      <c r="D288" s="471" t="s">
        <v>226</v>
      </c>
      <c r="E288" s="70">
        <f>'244-353 Б '!E47</f>
        <v>0</v>
      </c>
      <c r="F288" s="70">
        <f>'244-353 Б '!F47</f>
        <v>0</v>
      </c>
      <c r="G288" s="70">
        <f>'244-353 Б '!G47</f>
        <v>0</v>
      </c>
      <c r="H288" s="506"/>
      <c r="I288" s="506"/>
      <c r="J288" s="506"/>
      <c r="K288" s="506"/>
      <c r="L288" s="506"/>
      <c r="M288" s="506"/>
      <c r="N288" s="506"/>
    </row>
    <row r="289" spans="1:14" ht="49.5" customHeight="1">
      <c r="A289" s="475" t="s">
        <v>428</v>
      </c>
      <c r="B289" s="471" t="s">
        <v>245</v>
      </c>
      <c r="C289" s="471" t="s">
        <v>429</v>
      </c>
      <c r="D289" s="471"/>
      <c r="E289" s="70"/>
      <c r="F289" s="70"/>
      <c r="G289" s="70"/>
      <c r="H289" s="486"/>
      <c r="I289" s="487"/>
      <c r="J289" s="487"/>
      <c r="K289" s="487"/>
      <c r="L289" s="487"/>
      <c r="M289" s="487"/>
      <c r="N289" s="488"/>
    </row>
    <row r="290" spans="1:14" ht="25.5" customHeight="1">
      <c r="A290" s="475" t="s">
        <v>435</v>
      </c>
      <c r="B290" s="471" t="s">
        <v>430</v>
      </c>
      <c r="C290" s="471" t="s">
        <v>434</v>
      </c>
      <c r="D290" s="471" t="s">
        <v>184</v>
      </c>
      <c r="E290" s="474">
        <f>E291+E292+E293</f>
        <v>251748.91000000003</v>
      </c>
      <c r="F290" s="474">
        <f>F291+F292+F293</f>
        <v>317528.04000000004</v>
      </c>
      <c r="G290" s="474">
        <f>G291+G292+G293</f>
        <v>317528.04000000004</v>
      </c>
      <c r="H290" s="512"/>
      <c r="I290" s="513"/>
      <c r="J290" s="513"/>
      <c r="K290" s="513"/>
      <c r="L290" s="513"/>
      <c r="M290" s="513"/>
      <c r="N290" s="514"/>
    </row>
    <row r="291" spans="1:14" ht="25.5" customHeight="1">
      <c r="A291" s="475" t="s">
        <v>350</v>
      </c>
      <c r="B291" s="471" t="s">
        <v>431</v>
      </c>
      <c r="C291" s="471" t="s">
        <v>434</v>
      </c>
      <c r="D291" s="471" t="s">
        <v>186</v>
      </c>
      <c r="E291" s="70">
        <f>'247-223 Б'!G12</f>
        <v>0</v>
      </c>
      <c r="F291" s="70">
        <f>'247-223 Б'!J12</f>
        <v>0</v>
      </c>
      <c r="G291" s="70">
        <f>'247-223 Б'!M12</f>
        <v>0</v>
      </c>
      <c r="H291" s="506"/>
      <c r="I291" s="506"/>
      <c r="J291" s="506"/>
      <c r="K291" s="506"/>
      <c r="L291" s="506"/>
      <c r="M291" s="506"/>
      <c r="N291" s="506"/>
    </row>
    <row r="292" spans="1:14" ht="25.5" customHeight="1">
      <c r="A292" s="475" t="s">
        <v>351</v>
      </c>
      <c r="B292" s="471" t="s">
        <v>432</v>
      </c>
      <c r="C292" s="471" t="s">
        <v>434</v>
      </c>
      <c r="D292" s="471" t="s">
        <v>188</v>
      </c>
      <c r="E292" s="70">
        <f>'247-223 Б'!G17</f>
        <v>70506.710000000006</v>
      </c>
      <c r="F292" s="70">
        <f>'247-223 Б'!J17</f>
        <v>136285.84</v>
      </c>
      <c r="G292" s="70">
        <f>'247-223 Б'!M17</f>
        <v>136285.84</v>
      </c>
      <c r="H292" s="506"/>
      <c r="I292" s="506"/>
      <c r="J292" s="506"/>
      <c r="K292" s="506"/>
      <c r="L292" s="506"/>
      <c r="M292" s="506"/>
      <c r="N292" s="506"/>
    </row>
    <row r="293" spans="1:14" ht="25.5" customHeight="1">
      <c r="A293" s="475" t="s">
        <v>352</v>
      </c>
      <c r="B293" s="471" t="s">
        <v>433</v>
      </c>
      <c r="C293" s="471" t="s">
        <v>434</v>
      </c>
      <c r="D293" s="471" t="s">
        <v>190</v>
      </c>
      <c r="E293" s="70">
        <f>'247-223 Б'!G22</f>
        <v>181242.2</v>
      </c>
      <c r="F293" s="70">
        <f>'247-223 Б'!J22</f>
        <v>181242.2</v>
      </c>
      <c r="G293" s="70">
        <f>'247-223 Б'!M22</f>
        <v>181242.2</v>
      </c>
      <c r="H293" s="506"/>
      <c r="I293" s="506"/>
      <c r="J293" s="506"/>
      <c r="K293" s="506"/>
      <c r="L293" s="506"/>
      <c r="M293" s="506"/>
      <c r="N293" s="506"/>
    </row>
    <row r="294" spans="1:14" ht="52.5" customHeight="1">
      <c r="A294" s="482" t="s">
        <v>227</v>
      </c>
      <c r="B294" s="471" t="s">
        <v>110</v>
      </c>
      <c r="C294" s="471" t="s">
        <v>21</v>
      </c>
      <c r="D294" s="471"/>
      <c r="E294" s="474">
        <v>6359688.1299999999</v>
      </c>
      <c r="F294" s="474">
        <v>6577963.0700000003</v>
      </c>
      <c r="G294" s="474">
        <v>6834723.1799999997</v>
      </c>
      <c r="H294" s="506"/>
      <c r="I294" s="506"/>
      <c r="J294" s="506"/>
      <c r="K294" s="506"/>
      <c r="L294" s="506"/>
      <c r="M294" s="506"/>
      <c r="N294" s="506"/>
    </row>
    <row r="295" spans="1:14" ht="25.5" customHeight="1">
      <c r="A295" s="475" t="s">
        <v>112</v>
      </c>
      <c r="B295" s="471" t="s">
        <v>113</v>
      </c>
      <c r="C295" s="471" t="s">
        <v>114</v>
      </c>
      <c r="D295" s="471" t="s">
        <v>115</v>
      </c>
      <c r="E295" s="70">
        <f>'111-211 Вн ГЗ'!E24</f>
        <v>1567588</v>
      </c>
      <c r="F295" s="70">
        <f>'111-211 Вн ГЗ'!F24</f>
        <v>1567588</v>
      </c>
      <c r="G295" s="70">
        <f>'111-211 Вн ГЗ'!G24</f>
        <v>1567588</v>
      </c>
      <c r="H295" s="506"/>
      <c r="I295" s="506"/>
      <c r="J295" s="506"/>
      <c r="K295" s="506"/>
      <c r="L295" s="506"/>
      <c r="M295" s="506"/>
      <c r="N295" s="506"/>
    </row>
    <row r="296" spans="1:14" ht="25.5" customHeight="1">
      <c r="A296" s="475" t="s">
        <v>116</v>
      </c>
      <c r="B296" s="471" t="s">
        <v>117</v>
      </c>
      <c r="C296" s="471" t="s">
        <v>114</v>
      </c>
      <c r="D296" s="471" t="s">
        <v>118</v>
      </c>
      <c r="E296" s="70">
        <f>'111-266 Вн ГЗ'!E19</f>
        <v>0</v>
      </c>
      <c r="F296" s="70">
        <f>'111-266 Вн ГЗ'!F19</f>
        <v>0</v>
      </c>
      <c r="G296" s="70">
        <f>'111-266 Вн ГЗ'!G19</f>
        <v>0</v>
      </c>
      <c r="H296" s="506"/>
      <c r="I296" s="506"/>
      <c r="J296" s="506"/>
      <c r="K296" s="506"/>
      <c r="L296" s="506"/>
      <c r="M296" s="506"/>
      <c r="N296" s="506"/>
    </row>
    <row r="297" spans="1:14" ht="25.5" customHeight="1">
      <c r="A297" s="475" t="s">
        <v>119</v>
      </c>
      <c r="B297" s="471" t="s">
        <v>120</v>
      </c>
      <c r="C297" s="471" t="s">
        <v>121</v>
      </c>
      <c r="D297" s="471" t="s">
        <v>122</v>
      </c>
      <c r="E297" s="70">
        <f>'112-212Вн ГЗ'!E17</f>
        <v>21000</v>
      </c>
      <c r="F297" s="70">
        <f>'112-212Вн ГЗ'!F17</f>
        <v>21000</v>
      </c>
      <c r="G297" s="70">
        <f>'112-212Вн ГЗ'!G17</f>
        <v>21000</v>
      </c>
      <c r="H297" s="506"/>
      <c r="I297" s="506"/>
      <c r="J297" s="506"/>
      <c r="K297" s="506"/>
      <c r="L297" s="506"/>
      <c r="M297" s="506"/>
      <c r="N297" s="506"/>
    </row>
    <row r="298" spans="1:14" s="483" customFormat="1" ht="25.5" customHeight="1">
      <c r="A298" s="475" t="s">
        <v>123</v>
      </c>
      <c r="B298" s="471" t="s">
        <v>124</v>
      </c>
      <c r="C298" s="471" t="s">
        <v>121</v>
      </c>
      <c r="D298" s="471" t="s">
        <v>125</v>
      </c>
      <c r="E298" s="70">
        <f>'112-214 ВнГЗ'!E17</f>
        <v>0</v>
      </c>
      <c r="F298" s="70">
        <f>'112-214 ВнГЗ'!F17</f>
        <v>0</v>
      </c>
      <c r="G298" s="70">
        <f>'112-214 ВнГЗ'!G17</f>
        <v>0</v>
      </c>
      <c r="H298" s="506"/>
      <c r="I298" s="506"/>
      <c r="J298" s="506"/>
      <c r="K298" s="506"/>
      <c r="L298" s="506"/>
      <c r="M298" s="506"/>
      <c r="N298" s="506"/>
    </row>
    <row r="299" spans="1:14" ht="25.5" customHeight="1">
      <c r="A299" s="475" t="s">
        <v>126</v>
      </c>
      <c r="B299" s="471" t="s">
        <v>127</v>
      </c>
      <c r="C299" s="471" t="s">
        <v>121</v>
      </c>
      <c r="D299" s="471" t="s">
        <v>128</v>
      </c>
      <c r="E299" s="70">
        <f>'112-226 ВнГЗ'!E17</f>
        <v>0</v>
      </c>
      <c r="F299" s="70">
        <f>'112-226 ВнГЗ'!F17</f>
        <v>0</v>
      </c>
      <c r="G299" s="70">
        <f>'112-226 ВнГЗ'!G17</f>
        <v>0</v>
      </c>
      <c r="H299" s="506"/>
      <c r="I299" s="506"/>
      <c r="J299" s="506"/>
      <c r="K299" s="506"/>
      <c r="L299" s="506"/>
      <c r="M299" s="506"/>
      <c r="N299" s="506"/>
    </row>
    <row r="300" spans="1:14" ht="25.5" customHeight="1">
      <c r="A300" s="475" t="s">
        <v>116</v>
      </c>
      <c r="B300" s="471" t="s">
        <v>129</v>
      </c>
      <c r="C300" s="471" t="s">
        <v>121</v>
      </c>
      <c r="D300" s="471" t="s">
        <v>118</v>
      </c>
      <c r="E300" s="70">
        <f>'112-266 ВнГЗ'!E17</f>
        <v>0</v>
      </c>
      <c r="F300" s="70">
        <f>'112-266 ВнГЗ'!F17</f>
        <v>0</v>
      </c>
      <c r="G300" s="70">
        <f>'112-266 ВнГЗ'!G17</f>
        <v>0</v>
      </c>
      <c r="H300" s="506"/>
      <c r="I300" s="506"/>
      <c r="J300" s="506"/>
      <c r="K300" s="506"/>
      <c r="L300" s="506"/>
      <c r="M300" s="506"/>
      <c r="N300" s="506"/>
    </row>
    <row r="301" spans="1:14" ht="25.5" customHeight="1">
      <c r="A301" s="475" t="s">
        <v>119</v>
      </c>
      <c r="B301" s="489" t="s">
        <v>130</v>
      </c>
      <c r="C301" s="489" t="s">
        <v>131</v>
      </c>
      <c r="D301" s="489"/>
      <c r="E301" s="484"/>
      <c r="F301" s="484"/>
      <c r="G301" s="484"/>
      <c r="H301" s="506"/>
      <c r="I301" s="506"/>
      <c r="J301" s="506"/>
      <c r="K301" s="506"/>
      <c r="L301" s="506"/>
      <c r="M301" s="506"/>
      <c r="N301" s="506"/>
    </row>
    <row r="302" spans="1:14" ht="25.5" customHeight="1">
      <c r="A302" s="475" t="s">
        <v>132</v>
      </c>
      <c r="B302" s="471" t="s">
        <v>133</v>
      </c>
      <c r="C302" s="471" t="s">
        <v>134</v>
      </c>
      <c r="D302" s="471" t="s">
        <v>135</v>
      </c>
      <c r="E302" s="474">
        <f>'119-213  Вн ГЗ'!E19</f>
        <v>473412</v>
      </c>
      <c r="F302" s="474">
        <f>'119-213  Вн ГЗ'!F19</f>
        <v>473412</v>
      </c>
      <c r="G302" s="474">
        <f>'119-213  Вн ГЗ'!G19</f>
        <v>473412</v>
      </c>
      <c r="H302" s="506"/>
      <c r="I302" s="506"/>
      <c r="J302" s="506"/>
      <c r="K302" s="506"/>
      <c r="L302" s="506"/>
      <c r="M302" s="506"/>
      <c r="N302" s="506"/>
    </row>
    <row r="303" spans="1:14" ht="25.5" customHeight="1">
      <c r="A303" s="475" t="s">
        <v>136</v>
      </c>
      <c r="B303" s="471" t="s">
        <v>137</v>
      </c>
      <c r="C303" s="471" t="s">
        <v>134</v>
      </c>
      <c r="D303" s="471" t="s">
        <v>135</v>
      </c>
      <c r="E303" s="70">
        <f>'119-213  Вн ГЗ'!E13</f>
        <v>473412</v>
      </c>
      <c r="F303" s="70">
        <f>'119-213  Вн ГЗ'!F13</f>
        <v>473412</v>
      </c>
      <c r="G303" s="70">
        <f>'119-213  Вн ГЗ'!G13</f>
        <v>473412</v>
      </c>
      <c r="H303" s="506"/>
      <c r="I303" s="506"/>
      <c r="J303" s="506"/>
      <c r="K303" s="506"/>
      <c r="L303" s="506"/>
      <c r="M303" s="506"/>
      <c r="N303" s="506"/>
    </row>
    <row r="304" spans="1:14" ht="25.5" customHeight="1">
      <c r="A304" s="475" t="s">
        <v>138</v>
      </c>
      <c r="B304" s="471" t="s">
        <v>139</v>
      </c>
      <c r="C304" s="471" t="s">
        <v>134</v>
      </c>
      <c r="D304" s="471" t="s">
        <v>135</v>
      </c>
      <c r="E304" s="70">
        <f>'119-213  Вн ГЗ'!E14</f>
        <v>0</v>
      </c>
      <c r="F304" s="70">
        <f>'119-213  Вн ГЗ'!F14</f>
        <v>0</v>
      </c>
      <c r="G304" s="70">
        <f>'119-213  Вн ГЗ'!G14</f>
        <v>0</v>
      </c>
      <c r="H304" s="506"/>
      <c r="I304" s="506"/>
      <c r="J304" s="506"/>
      <c r="K304" s="506"/>
      <c r="L304" s="506"/>
      <c r="M304" s="506"/>
      <c r="N304" s="506"/>
    </row>
    <row r="305" spans="1:14" ht="25.5" customHeight="1">
      <c r="A305" s="475" t="s">
        <v>126</v>
      </c>
      <c r="B305" s="471" t="s">
        <v>140</v>
      </c>
      <c r="C305" s="471" t="s">
        <v>134</v>
      </c>
      <c r="D305" s="471" t="s">
        <v>128</v>
      </c>
      <c r="E305" s="70">
        <f>'119-226 Вн ГЗ'!E19</f>
        <v>0</v>
      </c>
      <c r="F305" s="70">
        <f>'119-226 Вн ГЗ'!F19</f>
        <v>0</v>
      </c>
      <c r="G305" s="70">
        <f>'119-226 Вн ГЗ'!G19</f>
        <v>0</v>
      </c>
      <c r="H305" s="60"/>
      <c r="I305" s="485"/>
      <c r="J305" s="485"/>
      <c r="K305" s="485"/>
      <c r="L305" s="485"/>
      <c r="M305" s="485"/>
      <c r="N305" s="485"/>
    </row>
    <row r="306" spans="1:14" ht="25.5" customHeight="1">
      <c r="A306" s="475" t="s">
        <v>141</v>
      </c>
      <c r="B306" s="471" t="s">
        <v>142</v>
      </c>
      <c r="C306" s="471" t="s">
        <v>143</v>
      </c>
      <c r="D306" s="471"/>
      <c r="E306" s="70">
        <v>0</v>
      </c>
      <c r="F306" s="70">
        <v>0</v>
      </c>
      <c r="G306" s="70">
        <v>0</v>
      </c>
      <c r="H306" s="506"/>
      <c r="I306" s="506"/>
      <c r="J306" s="506"/>
      <c r="K306" s="506"/>
      <c r="L306" s="506"/>
      <c r="M306" s="506"/>
      <c r="N306" s="506"/>
    </row>
    <row r="307" spans="1:14" ht="25.5" customHeight="1">
      <c r="A307" s="475" t="s">
        <v>144</v>
      </c>
      <c r="B307" s="471" t="s">
        <v>145</v>
      </c>
      <c r="C307" s="471" t="s">
        <v>146</v>
      </c>
      <c r="D307" s="471"/>
      <c r="E307" s="474">
        <f>E308+E309+E310+E311+E312</f>
        <v>0</v>
      </c>
      <c r="F307" s="474">
        <f>F308+F309+F310+F311+F312</f>
        <v>0</v>
      </c>
      <c r="G307" s="474">
        <f>G308+G309+G310+G311+G312</f>
        <v>0</v>
      </c>
      <c r="H307" s="506"/>
      <c r="I307" s="506"/>
      <c r="J307" s="506"/>
      <c r="K307" s="506"/>
      <c r="L307" s="506"/>
      <c r="M307" s="506"/>
      <c r="N307" s="506"/>
    </row>
    <row r="308" spans="1:14" ht="25.5" customHeight="1">
      <c r="A308" s="475" t="s">
        <v>147</v>
      </c>
      <c r="B308" s="471" t="s">
        <v>148</v>
      </c>
      <c r="C308" s="471" t="s">
        <v>149</v>
      </c>
      <c r="D308" s="471" t="s">
        <v>150</v>
      </c>
      <c r="E308" s="70">
        <f>'851-291 имущ ВнГЗ'!E17</f>
        <v>0</v>
      </c>
      <c r="F308" s="70">
        <f>'851-291 имущ ВнГЗ'!F17</f>
        <v>0</v>
      </c>
      <c r="G308" s="70">
        <f>'851-291 имущ ВнГЗ'!G17</f>
        <v>0</v>
      </c>
      <c r="H308" s="506"/>
      <c r="I308" s="506"/>
      <c r="J308" s="506"/>
      <c r="K308" s="506"/>
      <c r="L308" s="506"/>
      <c r="M308" s="506"/>
      <c r="N308" s="506"/>
    </row>
    <row r="309" spans="1:14" ht="25.5" customHeight="1">
      <c r="A309" s="475" t="s">
        <v>151</v>
      </c>
      <c r="B309" s="471" t="s">
        <v>152</v>
      </c>
      <c r="C309" s="471" t="s">
        <v>149</v>
      </c>
      <c r="D309" s="471" t="s">
        <v>150</v>
      </c>
      <c r="E309" s="70">
        <f>'851-291 земля ВнГЗ'!E17</f>
        <v>0</v>
      </c>
      <c r="F309" s="70">
        <f>'851-291 земля ВнГЗ'!F17</f>
        <v>0</v>
      </c>
      <c r="G309" s="70">
        <f>'851-291 земля ВнГЗ'!G17</f>
        <v>0</v>
      </c>
      <c r="H309" s="506"/>
      <c r="I309" s="506"/>
      <c r="J309" s="506"/>
      <c r="K309" s="506"/>
      <c r="L309" s="506"/>
      <c r="M309" s="506"/>
      <c r="N309" s="506"/>
    </row>
    <row r="310" spans="1:14" ht="25.5" customHeight="1">
      <c r="A310" s="475" t="s">
        <v>153</v>
      </c>
      <c r="B310" s="471" t="s">
        <v>154</v>
      </c>
      <c r="C310" s="471" t="s">
        <v>155</v>
      </c>
      <c r="D310" s="471" t="s">
        <v>150</v>
      </c>
      <c r="E310" s="70">
        <f>'852-291 транс ВнГЗ'!E17</f>
        <v>0</v>
      </c>
      <c r="F310" s="70">
        <f>'852-291 транс ВнГЗ'!F17</f>
        <v>0</v>
      </c>
      <c r="G310" s="70">
        <f>'852-291 транс ВнГЗ'!G17</f>
        <v>0</v>
      </c>
      <c r="H310" s="506"/>
      <c r="I310" s="506"/>
      <c r="J310" s="506"/>
      <c r="K310" s="506"/>
      <c r="L310" s="506"/>
      <c r="M310" s="506"/>
      <c r="N310" s="506"/>
    </row>
    <row r="311" spans="1:14" ht="25.5" customHeight="1">
      <c r="A311" s="475" t="s">
        <v>156</v>
      </c>
      <c r="B311" s="471" t="s">
        <v>154</v>
      </c>
      <c r="C311" s="471" t="s">
        <v>155</v>
      </c>
      <c r="D311" s="471" t="s">
        <v>150</v>
      </c>
      <c r="E311" s="70">
        <f>'852-291пошл Б'!E17</f>
        <v>0</v>
      </c>
      <c r="F311" s="70">
        <f>'852-291пошл Б'!F17</f>
        <v>0</v>
      </c>
      <c r="G311" s="70">
        <f>'852-291пошл Б'!G17</f>
        <v>0</v>
      </c>
      <c r="H311" s="506"/>
      <c r="I311" s="506"/>
      <c r="J311" s="506"/>
      <c r="K311" s="506"/>
      <c r="L311" s="506"/>
      <c r="M311" s="506"/>
      <c r="N311" s="506"/>
    </row>
    <row r="312" spans="1:14" ht="41.25" customHeight="1">
      <c r="A312" s="475" t="s">
        <v>157</v>
      </c>
      <c r="B312" s="471" t="s">
        <v>158</v>
      </c>
      <c r="C312" s="471" t="s">
        <v>159</v>
      </c>
      <c r="D312" s="471" t="s">
        <v>150</v>
      </c>
      <c r="E312" s="70">
        <f>'853-291негатив ВнГЗ'!E17</f>
        <v>0</v>
      </c>
      <c r="F312" s="70">
        <f>'853-291негатив ВнГЗ'!F17</f>
        <v>0</v>
      </c>
      <c r="G312" s="70">
        <f>'853-291негатив ВнГЗ'!G17</f>
        <v>0</v>
      </c>
      <c r="H312" s="60"/>
      <c r="I312" s="485"/>
      <c r="J312" s="485"/>
      <c r="K312" s="485"/>
      <c r="L312" s="485"/>
      <c r="M312" s="485"/>
      <c r="N312" s="485"/>
    </row>
    <row r="313" spans="1:14" ht="25.5" customHeight="1">
      <c r="A313" s="475" t="s">
        <v>160</v>
      </c>
      <c r="B313" s="471" t="s">
        <v>161</v>
      </c>
      <c r="C313" s="471" t="s">
        <v>21</v>
      </c>
      <c r="D313" s="471"/>
      <c r="E313" s="70">
        <v>0</v>
      </c>
      <c r="F313" s="70">
        <v>0</v>
      </c>
      <c r="G313" s="70">
        <v>0</v>
      </c>
      <c r="H313" s="506"/>
      <c r="I313" s="506"/>
      <c r="J313" s="506"/>
      <c r="K313" s="506"/>
      <c r="L313" s="506"/>
      <c r="M313" s="506"/>
      <c r="N313" s="506"/>
    </row>
    <row r="314" spans="1:14" ht="25.5" customHeight="1">
      <c r="A314" s="475" t="s">
        <v>162</v>
      </c>
      <c r="B314" s="471" t="s">
        <v>163</v>
      </c>
      <c r="C314" s="471" t="s">
        <v>21</v>
      </c>
      <c r="D314" s="471"/>
      <c r="E314" s="474">
        <f>E315</f>
        <v>0</v>
      </c>
      <c r="F314" s="474">
        <f>F315</f>
        <v>0</v>
      </c>
      <c r="G314" s="474">
        <f>G315</f>
        <v>0</v>
      </c>
      <c r="H314" s="506"/>
      <c r="I314" s="506"/>
      <c r="J314" s="506"/>
      <c r="K314" s="506"/>
      <c r="L314" s="506"/>
      <c r="M314" s="506"/>
      <c r="N314" s="506"/>
    </row>
    <row r="315" spans="1:14" ht="25.5" customHeight="1">
      <c r="A315" s="475" t="s">
        <v>164</v>
      </c>
      <c r="B315" s="471" t="s">
        <v>165</v>
      </c>
      <c r="C315" s="471" t="s">
        <v>166</v>
      </c>
      <c r="D315" s="471"/>
      <c r="E315" s="70">
        <v>0</v>
      </c>
      <c r="F315" s="70">
        <v>0</v>
      </c>
      <c r="G315" s="70">
        <v>0</v>
      </c>
      <c r="H315" s="506"/>
      <c r="I315" s="506"/>
      <c r="J315" s="506"/>
      <c r="K315" s="506"/>
      <c r="L315" s="506"/>
      <c r="M315" s="506"/>
      <c r="N315" s="506"/>
    </row>
    <row r="316" spans="1:14" ht="25.5" customHeight="1">
      <c r="A316" s="475" t="s">
        <v>344</v>
      </c>
      <c r="B316" s="471" t="s">
        <v>168</v>
      </c>
      <c r="C316" s="471" t="s">
        <v>21</v>
      </c>
      <c r="D316" s="471"/>
      <c r="E316" s="474">
        <f>E317+E318+E319+E320+E343+E344</f>
        <v>4297688.1269000005</v>
      </c>
      <c r="F316" s="474">
        <f>F317+F318+F319+F320+F343+F344</f>
        <v>4515963.0669</v>
      </c>
      <c r="G316" s="474">
        <f>G317+G318+G319+G320+G343+G344</f>
        <v>4772723.1769000003</v>
      </c>
      <c r="H316" s="506"/>
      <c r="I316" s="506"/>
      <c r="J316" s="506"/>
      <c r="K316" s="506"/>
      <c r="L316" s="506"/>
      <c r="M316" s="506"/>
      <c r="N316" s="506"/>
    </row>
    <row r="317" spans="1:14" ht="36.75" customHeight="1">
      <c r="A317" s="475" t="s">
        <v>436</v>
      </c>
      <c r="B317" s="471" t="s">
        <v>169</v>
      </c>
      <c r="C317" s="471" t="s">
        <v>170</v>
      </c>
      <c r="D317" s="471"/>
      <c r="E317" s="70">
        <v>0</v>
      </c>
      <c r="F317" s="70">
        <v>0</v>
      </c>
      <c r="G317" s="70">
        <v>0</v>
      </c>
      <c r="H317" s="506"/>
      <c r="I317" s="506"/>
      <c r="J317" s="506"/>
      <c r="K317" s="506"/>
      <c r="L317" s="506"/>
      <c r="M317" s="506"/>
      <c r="N317" s="506"/>
    </row>
    <row r="318" spans="1:14" ht="25.5" customHeight="1">
      <c r="A318" s="475" t="s">
        <v>171</v>
      </c>
      <c r="B318" s="471" t="s">
        <v>172</v>
      </c>
      <c r="C318" s="471" t="s">
        <v>173</v>
      </c>
      <c r="D318" s="471"/>
      <c r="E318" s="70">
        <v>0</v>
      </c>
      <c r="F318" s="70">
        <v>0</v>
      </c>
      <c r="G318" s="70">
        <v>0</v>
      </c>
      <c r="H318" s="506"/>
      <c r="I318" s="506"/>
      <c r="J318" s="506"/>
      <c r="K318" s="506"/>
      <c r="L318" s="506"/>
      <c r="M318" s="506"/>
      <c r="N318" s="506"/>
    </row>
    <row r="319" spans="1:14" ht="25.5" customHeight="1">
      <c r="A319" s="475" t="s">
        <v>174</v>
      </c>
      <c r="B319" s="471" t="s">
        <v>175</v>
      </c>
      <c r="C319" s="471" t="s">
        <v>176</v>
      </c>
      <c r="D319" s="471"/>
      <c r="E319" s="70">
        <v>0</v>
      </c>
      <c r="F319" s="70">
        <v>0</v>
      </c>
      <c r="G319" s="70">
        <v>0</v>
      </c>
      <c r="H319" s="506"/>
      <c r="I319" s="506"/>
      <c r="J319" s="506"/>
      <c r="K319" s="506"/>
      <c r="L319" s="506"/>
      <c r="M319" s="506"/>
      <c r="N319" s="506"/>
    </row>
    <row r="320" spans="1:14" ht="25.5" customHeight="1">
      <c r="A320" s="475" t="s">
        <v>391</v>
      </c>
      <c r="B320" s="471" t="s">
        <v>177</v>
      </c>
      <c r="C320" s="471" t="s">
        <v>178</v>
      </c>
      <c r="D320" s="471"/>
      <c r="E320" s="474">
        <f>E321+E322+E323+E326+E327+E328+E329+E330+E331+E332+E333</f>
        <v>4297688.1269000005</v>
      </c>
      <c r="F320" s="474">
        <f t="shared" ref="F320:G320" si="10">F321+F322+F323+F326+F327+F328+F329+F330+F331+F332+F333</f>
        <v>4515963.0669</v>
      </c>
      <c r="G320" s="474">
        <f t="shared" si="10"/>
        <v>4772723.1769000003</v>
      </c>
      <c r="H320" s="506"/>
      <c r="I320" s="506"/>
      <c r="J320" s="506"/>
      <c r="K320" s="506"/>
      <c r="L320" s="506"/>
      <c r="M320" s="506"/>
      <c r="N320" s="506"/>
    </row>
    <row r="321" spans="1:14" ht="25.5" customHeight="1">
      <c r="A321" s="475" t="s">
        <v>179</v>
      </c>
      <c r="B321" s="471" t="s">
        <v>177</v>
      </c>
      <c r="C321" s="471" t="s">
        <v>178</v>
      </c>
      <c r="D321" s="471" t="s">
        <v>180</v>
      </c>
      <c r="E321" s="70">
        <f>'244-221 ВнГЗ'!B13</f>
        <v>102854.39999999999</v>
      </c>
      <c r="F321" s="70">
        <f>'244-221 ВнГЗ'!C13</f>
        <v>102854.39999999999</v>
      </c>
      <c r="G321" s="70">
        <f>'244-221 ВнГЗ'!D13</f>
        <v>102854.39999999999</v>
      </c>
      <c r="H321" s="506"/>
      <c r="I321" s="506"/>
      <c r="J321" s="506"/>
      <c r="K321" s="506"/>
      <c r="L321" s="506"/>
      <c r="M321" s="506"/>
      <c r="N321" s="506"/>
    </row>
    <row r="322" spans="1:14" ht="25.5" customHeight="1">
      <c r="A322" s="475" t="s">
        <v>181</v>
      </c>
      <c r="B322" s="471" t="s">
        <v>177</v>
      </c>
      <c r="C322" s="471" t="s">
        <v>178</v>
      </c>
      <c r="D322" s="471" t="s">
        <v>182</v>
      </c>
      <c r="E322" s="70">
        <f>'244-222 ВнГЗ'!E21</f>
        <v>0</v>
      </c>
      <c r="F322" s="70">
        <f>'244-222 ВнГЗ'!F21</f>
        <v>0</v>
      </c>
      <c r="G322" s="70">
        <f>'244-222 ВнГЗ'!G21</f>
        <v>0</v>
      </c>
      <c r="H322" s="506"/>
      <c r="I322" s="506"/>
      <c r="J322" s="506"/>
      <c r="K322" s="506"/>
      <c r="L322" s="506"/>
      <c r="M322" s="506"/>
      <c r="N322" s="506"/>
    </row>
    <row r="323" spans="1:14" ht="25.5" customHeight="1">
      <c r="A323" s="475" t="s">
        <v>183</v>
      </c>
      <c r="B323" s="471" t="s">
        <v>177</v>
      </c>
      <c r="C323" s="471" t="s">
        <v>178</v>
      </c>
      <c r="D323" s="471" t="s">
        <v>184</v>
      </c>
      <c r="E323" s="474">
        <f>E324+E325</f>
        <v>0</v>
      </c>
      <c r="F323" s="474">
        <f>F324+F325</f>
        <v>0</v>
      </c>
      <c r="G323" s="474">
        <f>G324+G325</f>
        <v>0</v>
      </c>
      <c r="H323" s="506"/>
      <c r="I323" s="506"/>
      <c r="J323" s="506"/>
      <c r="K323" s="506"/>
      <c r="L323" s="506"/>
      <c r="M323" s="506"/>
      <c r="N323" s="506"/>
    </row>
    <row r="324" spans="1:14" ht="25.5" customHeight="1">
      <c r="A324" s="475" t="s">
        <v>353</v>
      </c>
      <c r="B324" s="471" t="s">
        <v>191</v>
      </c>
      <c r="C324" s="471" t="s">
        <v>178</v>
      </c>
      <c r="D324" s="471" t="s">
        <v>192</v>
      </c>
      <c r="E324" s="70">
        <f>'244-223 ВН ГЗ.'!G9+'244-223 ВН ГЗ.'!G10</f>
        <v>0</v>
      </c>
      <c r="F324" s="70">
        <f>'244-223 ВН ГЗ.'!J9+'244-223 ВН ГЗ.'!J10</f>
        <v>0</v>
      </c>
      <c r="G324" s="70">
        <f>'244-223 ВН ГЗ.'!M9+'244-223 ВН ГЗ.'!M10</f>
        <v>0</v>
      </c>
      <c r="H324" s="506"/>
      <c r="I324" s="506"/>
      <c r="J324" s="506"/>
      <c r="K324" s="506"/>
      <c r="L324" s="506"/>
      <c r="M324" s="506"/>
      <c r="N324" s="506"/>
    </row>
    <row r="325" spans="1:14" ht="25.5" customHeight="1">
      <c r="A325" s="475" t="s">
        <v>354</v>
      </c>
      <c r="B325" s="471" t="s">
        <v>193</v>
      </c>
      <c r="C325" s="471" t="s">
        <v>178</v>
      </c>
      <c r="D325" s="471" t="s">
        <v>194</v>
      </c>
      <c r="E325" s="70">
        <f>'244-223 ВН ГЗ.'!G11</f>
        <v>0</v>
      </c>
      <c r="F325" s="70">
        <f>'244-223 ВН ГЗ.'!J11</f>
        <v>0</v>
      </c>
      <c r="G325" s="70">
        <f>'244-223 ВН ГЗ.'!M11</f>
        <v>0</v>
      </c>
      <c r="H325" s="506"/>
      <c r="I325" s="506"/>
      <c r="J325" s="506"/>
      <c r="K325" s="506"/>
      <c r="L325" s="506"/>
      <c r="M325" s="506"/>
      <c r="N325" s="506"/>
    </row>
    <row r="326" spans="1:14" ht="39" customHeight="1">
      <c r="A326" s="475" t="s">
        <v>195</v>
      </c>
      <c r="B326" s="471" t="s">
        <v>177</v>
      </c>
      <c r="C326" s="471" t="s">
        <v>178</v>
      </c>
      <c r="D326" s="471" t="s">
        <v>196</v>
      </c>
      <c r="E326" s="70">
        <f>'244-224 ВнГЗ'!E16</f>
        <v>0</v>
      </c>
      <c r="F326" s="70">
        <f>'244-224 ВнГЗ'!F16</f>
        <v>0</v>
      </c>
      <c r="G326" s="70">
        <f>'244-224 ВнГЗ'!G16</f>
        <v>0</v>
      </c>
      <c r="H326" s="506"/>
      <c r="I326" s="506"/>
      <c r="J326" s="506"/>
      <c r="K326" s="506"/>
      <c r="L326" s="506"/>
      <c r="M326" s="506"/>
      <c r="N326" s="506"/>
    </row>
    <row r="327" spans="1:14" ht="25.5" customHeight="1">
      <c r="A327" s="475" t="s">
        <v>197</v>
      </c>
      <c r="B327" s="471" t="s">
        <v>177</v>
      </c>
      <c r="C327" s="471" t="s">
        <v>178</v>
      </c>
      <c r="D327" s="471" t="s">
        <v>198</v>
      </c>
      <c r="E327" s="70">
        <f>'244-225 ВнГЗ'!E23</f>
        <v>481819.25</v>
      </c>
      <c r="F327" s="70">
        <f>'244-225 ВнГЗ'!F23</f>
        <v>480140.5</v>
      </c>
      <c r="G327" s="70">
        <f>'244-225 ВнГЗ'!G23</f>
        <v>478751.25</v>
      </c>
      <c r="H327" s="506"/>
      <c r="I327" s="506"/>
      <c r="J327" s="506"/>
      <c r="K327" s="506"/>
      <c r="L327" s="506"/>
      <c r="M327" s="506"/>
      <c r="N327" s="506"/>
    </row>
    <row r="328" spans="1:14" ht="25.5" customHeight="1">
      <c r="A328" s="475" t="s">
        <v>126</v>
      </c>
      <c r="B328" s="471" t="s">
        <v>177</v>
      </c>
      <c r="C328" s="471" t="s">
        <v>178</v>
      </c>
      <c r="D328" s="471" t="s">
        <v>128</v>
      </c>
      <c r="E328" s="70">
        <f>'244-226ВнГЗ'!E23</f>
        <v>897173.76</v>
      </c>
      <c r="F328" s="70">
        <f>'244-226ВнГЗ'!F23</f>
        <v>897173.76</v>
      </c>
      <c r="G328" s="70">
        <f>'244-226ВнГЗ'!G23</f>
        <v>897173.76</v>
      </c>
      <c r="H328" s="506"/>
      <c r="I328" s="506"/>
      <c r="J328" s="506"/>
      <c r="K328" s="506"/>
      <c r="L328" s="506"/>
      <c r="M328" s="506"/>
      <c r="N328" s="506"/>
    </row>
    <row r="329" spans="1:14" ht="25.5" customHeight="1">
      <c r="A329" s="475" t="s">
        <v>199</v>
      </c>
      <c r="B329" s="471" t="s">
        <v>177</v>
      </c>
      <c r="C329" s="471" t="s">
        <v>178</v>
      </c>
      <c r="D329" s="471" t="s">
        <v>200</v>
      </c>
      <c r="E329" s="70">
        <f>'244-227 ВнГЗ'!E42</f>
        <v>0</v>
      </c>
      <c r="F329" s="70">
        <f>'244-227 ВнГЗ'!F42</f>
        <v>0</v>
      </c>
      <c r="G329" s="70">
        <f>'244-227 ВнГЗ'!G42</f>
        <v>0</v>
      </c>
      <c r="H329" s="506"/>
      <c r="I329" s="506"/>
      <c r="J329" s="506"/>
      <c r="K329" s="506"/>
      <c r="L329" s="506"/>
      <c r="M329" s="506"/>
      <c r="N329" s="506"/>
    </row>
    <row r="330" spans="1:14" ht="25.5" customHeight="1">
      <c r="A330" s="475" t="s">
        <v>201</v>
      </c>
      <c r="B330" s="471" t="s">
        <v>177</v>
      </c>
      <c r="C330" s="471" t="s">
        <v>178</v>
      </c>
      <c r="D330" s="471" t="s">
        <v>202</v>
      </c>
      <c r="E330" s="70">
        <f>'244-228 ВнГЗ'!E17</f>
        <v>0</v>
      </c>
      <c r="F330" s="70">
        <f>'244-228 ВнГЗ'!F17</f>
        <v>0</v>
      </c>
      <c r="G330" s="70">
        <f>'244-228 ВнГЗ'!G17</f>
        <v>0</v>
      </c>
      <c r="H330" s="60"/>
      <c r="I330" s="485"/>
      <c r="J330" s="485"/>
      <c r="K330" s="485"/>
      <c r="L330" s="485"/>
      <c r="M330" s="485"/>
      <c r="N330" s="485"/>
    </row>
    <row r="331" spans="1:14" ht="30" customHeight="1">
      <c r="A331" s="475" t="s">
        <v>203</v>
      </c>
      <c r="B331" s="471" t="s">
        <v>177</v>
      </c>
      <c r="C331" s="471" t="s">
        <v>178</v>
      </c>
      <c r="D331" s="471" t="s">
        <v>204</v>
      </c>
      <c r="E331" s="70">
        <f>'244-229 ВнГЗ'!E42</f>
        <v>0</v>
      </c>
      <c r="F331" s="70">
        <f>'244-229 ВнГЗ'!F42</f>
        <v>0</v>
      </c>
      <c r="G331" s="70">
        <f>'244-229 ВнГЗ'!G42</f>
        <v>0</v>
      </c>
      <c r="H331" s="506"/>
      <c r="I331" s="506"/>
      <c r="J331" s="506"/>
      <c r="K331" s="506"/>
      <c r="L331" s="506"/>
      <c r="M331" s="506"/>
      <c r="N331" s="506"/>
    </row>
    <row r="332" spans="1:14" ht="25.5" customHeight="1">
      <c r="A332" s="475" t="s">
        <v>205</v>
      </c>
      <c r="B332" s="471" t="s">
        <v>177</v>
      </c>
      <c r="C332" s="471" t="s">
        <v>178</v>
      </c>
      <c r="D332" s="471" t="s">
        <v>206</v>
      </c>
      <c r="E332" s="70">
        <f>'244-310 ВнГЗ'!E15</f>
        <v>138551</v>
      </c>
      <c r="F332" s="70">
        <f>'244-310 ВнГЗ'!F15</f>
        <v>85900</v>
      </c>
      <c r="G332" s="70">
        <f>'244-310 ВнГЗ'!G15</f>
        <v>141079.67999999999</v>
      </c>
      <c r="H332" s="506"/>
      <c r="I332" s="506"/>
      <c r="J332" s="506"/>
      <c r="K332" s="506"/>
      <c r="L332" s="506"/>
      <c r="M332" s="506"/>
      <c r="N332" s="506"/>
    </row>
    <row r="333" spans="1:14" ht="25.5" customHeight="1">
      <c r="A333" s="475" t="s">
        <v>207</v>
      </c>
      <c r="B333" s="471" t="s">
        <v>177</v>
      </c>
      <c r="C333" s="471" t="s">
        <v>178</v>
      </c>
      <c r="D333" s="471" t="s">
        <v>208</v>
      </c>
      <c r="E333" s="474">
        <f>E334+E335+E336+E337+E338+E339+E340+E341+E342</f>
        <v>2677289.7168999999</v>
      </c>
      <c r="F333" s="474">
        <f>F334+F335+F336+F337+F338+F339+F340+F341+F342</f>
        <v>2949894.4069000003</v>
      </c>
      <c r="G333" s="474">
        <f>G334+G335+G336+G337+G338+G339+G340+G341+G342</f>
        <v>3152864.0869</v>
      </c>
      <c r="H333" s="506"/>
      <c r="I333" s="506"/>
      <c r="J333" s="506"/>
      <c r="K333" s="506"/>
      <c r="L333" s="506"/>
      <c r="M333" s="506"/>
      <c r="N333" s="506"/>
    </row>
    <row r="334" spans="1:14" ht="25.5" customHeight="1">
      <c r="A334" s="475" t="s">
        <v>209</v>
      </c>
      <c r="B334" s="471" t="s">
        <v>177</v>
      </c>
      <c r="C334" s="471" t="s">
        <v>178</v>
      </c>
      <c r="D334" s="471" t="s">
        <v>210</v>
      </c>
      <c r="E334" s="70">
        <f>'244-341 ВнГЗ'!E14</f>
        <v>34292</v>
      </c>
      <c r="F334" s="70">
        <f>'244-341 ВнГЗ'!F14</f>
        <v>34292</v>
      </c>
      <c r="G334" s="70">
        <f>'244-341 ВнГЗ'!G14</f>
        <v>34292</v>
      </c>
      <c r="H334" s="506"/>
      <c r="I334" s="506"/>
      <c r="J334" s="506"/>
      <c r="K334" s="506"/>
      <c r="L334" s="506"/>
      <c r="M334" s="506"/>
      <c r="N334" s="506"/>
    </row>
    <row r="335" spans="1:14" ht="25.5" customHeight="1">
      <c r="A335" s="475" t="s">
        <v>211</v>
      </c>
      <c r="B335" s="471" t="s">
        <v>177</v>
      </c>
      <c r="C335" s="471" t="s">
        <v>178</v>
      </c>
      <c r="D335" s="471" t="s">
        <v>212</v>
      </c>
      <c r="E335" s="70">
        <f>'244-342 ВнГЗ'!E14</f>
        <v>1807180.7</v>
      </c>
      <c r="F335" s="70">
        <f>'244-342 ВнГЗ'!F14</f>
        <v>1812131.88</v>
      </c>
      <c r="G335" s="70">
        <f>'244-342 ВнГЗ'!G14</f>
        <v>1807180.7</v>
      </c>
      <c r="H335" s="506"/>
      <c r="I335" s="506"/>
      <c r="J335" s="506"/>
      <c r="K335" s="506"/>
      <c r="L335" s="506"/>
      <c r="M335" s="506"/>
      <c r="N335" s="506"/>
    </row>
    <row r="336" spans="1:14" ht="25.5" customHeight="1">
      <c r="A336" s="475" t="s">
        <v>213</v>
      </c>
      <c r="B336" s="471" t="s">
        <v>177</v>
      </c>
      <c r="C336" s="471" t="s">
        <v>178</v>
      </c>
      <c r="D336" s="471" t="s">
        <v>214</v>
      </c>
      <c r="E336" s="70">
        <f>'244-343 ВнГЗ'!E11</f>
        <v>328276.38690000004</v>
      </c>
      <c r="F336" s="70">
        <f>'244-343 ВнГЗ'!F11</f>
        <v>328276.38690000004</v>
      </c>
      <c r="G336" s="70">
        <f>'244-343 ВнГЗ'!G11</f>
        <v>328276.38690000004</v>
      </c>
      <c r="H336" s="506"/>
      <c r="I336" s="506"/>
      <c r="J336" s="506"/>
      <c r="K336" s="506"/>
      <c r="L336" s="506"/>
      <c r="M336" s="506"/>
      <c r="N336" s="506"/>
    </row>
    <row r="337" spans="1:14" ht="25.5" customHeight="1">
      <c r="A337" s="475" t="s">
        <v>215</v>
      </c>
      <c r="B337" s="471" t="s">
        <v>177</v>
      </c>
      <c r="C337" s="471" t="s">
        <v>178</v>
      </c>
      <c r="D337" s="471" t="s">
        <v>216</v>
      </c>
      <c r="E337" s="70">
        <f>'244-344 ВнГЗ'!E42</f>
        <v>0</v>
      </c>
      <c r="F337" s="70">
        <f>'244-344 ВнГЗ'!F42</f>
        <v>0</v>
      </c>
      <c r="G337" s="70">
        <f>'244-344 ВнГЗ'!G42</f>
        <v>0</v>
      </c>
      <c r="H337" s="506"/>
      <c r="I337" s="506"/>
      <c r="J337" s="506"/>
      <c r="K337" s="506"/>
      <c r="L337" s="506"/>
      <c r="M337" s="506"/>
      <c r="N337" s="506"/>
    </row>
    <row r="338" spans="1:14" ht="25.5" customHeight="1">
      <c r="A338" s="475" t="s">
        <v>217</v>
      </c>
      <c r="B338" s="471" t="s">
        <v>177</v>
      </c>
      <c r="C338" s="471" t="s">
        <v>178</v>
      </c>
      <c r="D338" s="471" t="s">
        <v>218</v>
      </c>
      <c r="E338" s="70">
        <f>'244-345 ВнГЗ'!E11</f>
        <v>299200</v>
      </c>
      <c r="F338" s="70">
        <f>'244-345 ВнГЗ'!F11</f>
        <v>348000</v>
      </c>
      <c r="G338" s="70">
        <f>'244-345 ВнГЗ'!G11</f>
        <v>550800</v>
      </c>
      <c r="H338" s="506"/>
      <c r="I338" s="506"/>
      <c r="J338" s="506"/>
      <c r="K338" s="506"/>
      <c r="L338" s="506"/>
      <c r="M338" s="506"/>
      <c r="N338" s="506"/>
    </row>
    <row r="339" spans="1:14" ht="30.75" customHeight="1">
      <c r="A339" s="475" t="s">
        <v>219</v>
      </c>
      <c r="B339" s="471" t="s">
        <v>177</v>
      </c>
      <c r="C339" s="471" t="s">
        <v>178</v>
      </c>
      <c r="D339" s="471" t="s">
        <v>220</v>
      </c>
      <c r="E339" s="70">
        <f>'244-346 ВнГЗ'!E11</f>
        <v>208340.63</v>
      </c>
      <c r="F339" s="70">
        <f>'244-346 ВнГЗ'!F11</f>
        <v>427194.14</v>
      </c>
      <c r="G339" s="70">
        <f>'244-346 ВнГЗ'!G11</f>
        <v>432315</v>
      </c>
      <c r="H339" s="506"/>
      <c r="I339" s="506"/>
      <c r="J339" s="506"/>
      <c r="K339" s="506"/>
      <c r="L339" s="506"/>
      <c r="M339" s="506"/>
      <c r="N339" s="506"/>
    </row>
    <row r="340" spans="1:14" ht="30.75" customHeight="1">
      <c r="A340" s="475" t="s">
        <v>221</v>
      </c>
      <c r="B340" s="471" t="s">
        <v>177</v>
      </c>
      <c r="C340" s="471" t="s">
        <v>178</v>
      </c>
      <c r="D340" s="471" t="s">
        <v>222</v>
      </c>
      <c r="E340" s="70">
        <f>'244-349 ВнГЗ'!E42</f>
        <v>0</v>
      </c>
      <c r="F340" s="70">
        <f>'244-349 ВнГЗ'!F42</f>
        <v>0</v>
      </c>
      <c r="G340" s="70">
        <f>'244-349 ВнГЗ'!G42</f>
        <v>0</v>
      </c>
      <c r="H340" s="506"/>
      <c r="I340" s="506"/>
      <c r="J340" s="506"/>
      <c r="K340" s="506"/>
      <c r="L340" s="506"/>
      <c r="M340" s="506"/>
      <c r="N340" s="506"/>
    </row>
    <row r="341" spans="1:14" ht="42.75" customHeight="1">
      <c r="A341" s="475" t="s">
        <v>223</v>
      </c>
      <c r="B341" s="471" t="s">
        <v>177</v>
      </c>
      <c r="C341" s="471" t="s">
        <v>178</v>
      </c>
      <c r="D341" s="471" t="s">
        <v>224</v>
      </c>
      <c r="E341" s="70">
        <f>'244-352 ВнГЗ'!E42</f>
        <v>0</v>
      </c>
      <c r="F341" s="70">
        <f>'244-352 ВнГЗ'!F42</f>
        <v>0</v>
      </c>
      <c r="G341" s="70">
        <f>'244-352 ВнГЗ'!G42</f>
        <v>0</v>
      </c>
      <c r="H341" s="506"/>
      <c r="I341" s="506"/>
      <c r="J341" s="506"/>
      <c r="K341" s="506"/>
      <c r="L341" s="506"/>
      <c r="M341" s="506"/>
      <c r="N341" s="506"/>
    </row>
    <row r="342" spans="1:14" ht="39.75" customHeight="1">
      <c r="A342" s="475" t="s">
        <v>225</v>
      </c>
      <c r="B342" s="471" t="s">
        <v>177</v>
      </c>
      <c r="C342" s="471" t="s">
        <v>178</v>
      </c>
      <c r="D342" s="471" t="s">
        <v>226</v>
      </c>
      <c r="E342" s="70">
        <f>'244-353 ВнГЗ'!E42</f>
        <v>0</v>
      </c>
      <c r="F342" s="70">
        <f>'244-353 ВнГЗ'!F42</f>
        <v>0</v>
      </c>
      <c r="G342" s="70">
        <f>'244-353 ВнГЗ'!G42</f>
        <v>0</v>
      </c>
      <c r="H342" s="506"/>
      <c r="I342" s="506"/>
      <c r="J342" s="506"/>
      <c r="K342" s="506"/>
      <c r="L342" s="506"/>
      <c r="M342" s="506"/>
      <c r="N342" s="506"/>
    </row>
    <row r="343" spans="1:14" ht="49.5" customHeight="1">
      <c r="A343" s="475" t="s">
        <v>428</v>
      </c>
      <c r="B343" s="471" t="s">
        <v>245</v>
      </c>
      <c r="C343" s="471" t="s">
        <v>429</v>
      </c>
      <c r="D343" s="471"/>
      <c r="E343" s="70"/>
      <c r="F343" s="70"/>
      <c r="G343" s="70"/>
      <c r="H343" s="486"/>
      <c r="I343" s="487"/>
      <c r="J343" s="487"/>
      <c r="K343" s="487"/>
      <c r="L343" s="487"/>
      <c r="M343" s="487"/>
      <c r="N343" s="488"/>
    </row>
    <row r="344" spans="1:14" ht="25.5" customHeight="1">
      <c r="A344" s="475" t="s">
        <v>435</v>
      </c>
      <c r="B344" s="471" t="s">
        <v>430</v>
      </c>
      <c r="C344" s="471" t="s">
        <v>434</v>
      </c>
      <c r="D344" s="471" t="s">
        <v>184</v>
      </c>
      <c r="E344" s="474">
        <f>E345+E346+E347</f>
        <v>0</v>
      </c>
      <c r="F344" s="474">
        <f>F345+F346+F347</f>
        <v>0</v>
      </c>
      <c r="G344" s="474">
        <f>G345+G346+G347</f>
        <v>0</v>
      </c>
      <c r="H344" s="512"/>
      <c r="I344" s="513"/>
      <c r="J344" s="513"/>
      <c r="K344" s="513"/>
      <c r="L344" s="513"/>
      <c r="M344" s="513"/>
      <c r="N344" s="514"/>
    </row>
    <row r="345" spans="1:14" ht="25.5" customHeight="1">
      <c r="A345" s="475" t="s">
        <v>350</v>
      </c>
      <c r="B345" s="471" t="s">
        <v>431</v>
      </c>
      <c r="C345" s="471" t="s">
        <v>434</v>
      </c>
      <c r="D345" s="471" t="s">
        <v>186</v>
      </c>
      <c r="E345" s="70">
        <f>'247-223 ВН ГЗ.'!G9</f>
        <v>0</v>
      </c>
      <c r="F345" s="70">
        <f>'247-223 ВН ГЗ.'!J9</f>
        <v>0</v>
      </c>
      <c r="G345" s="70">
        <f>'247-223 ВН ГЗ.'!M9</f>
        <v>0</v>
      </c>
      <c r="H345" s="506"/>
      <c r="I345" s="506"/>
      <c r="J345" s="506"/>
      <c r="K345" s="506"/>
      <c r="L345" s="506"/>
      <c r="M345" s="506"/>
      <c r="N345" s="506"/>
    </row>
    <row r="346" spans="1:14" ht="25.5" customHeight="1">
      <c r="A346" s="475" t="s">
        <v>351</v>
      </c>
      <c r="B346" s="471" t="s">
        <v>432</v>
      </c>
      <c r="C346" s="471" t="s">
        <v>434</v>
      </c>
      <c r="D346" s="471" t="s">
        <v>188</v>
      </c>
      <c r="E346" s="70">
        <f>'247-223 ВН ГЗ.'!G10</f>
        <v>0</v>
      </c>
      <c r="F346" s="70">
        <f>'247-223 ВН ГЗ.'!J10</f>
        <v>0</v>
      </c>
      <c r="G346" s="70">
        <f>'247-223 ВН ГЗ.'!M10</f>
        <v>0</v>
      </c>
      <c r="H346" s="506"/>
      <c r="I346" s="506"/>
      <c r="J346" s="506"/>
      <c r="K346" s="506"/>
      <c r="L346" s="506"/>
      <c r="M346" s="506"/>
      <c r="N346" s="506"/>
    </row>
    <row r="347" spans="1:14" ht="25.5" customHeight="1">
      <c r="A347" s="475" t="s">
        <v>352</v>
      </c>
      <c r="B347" s="471" t="s">
        <v>433</v>
      </c>
      <c r="C347" s="471" t="s">
        <v>434</v>
      </c>
      <c r="D347" s="471" t="s">
        <v>190</v>
      </c>
      <c r="E347" s="70">
        <f>'247-223 ВН ГЗ.'!G11</f>
        <v>0</v>
      </c>
      <c r="F347" s="70">
        <f>'247-223 ВН ГЗ.'!J11</f>
        <v>0</v>
      </c>
      <c r="G347" s="70">
        <f>'247-223 ВН ГЗ.'!M11</f>
        <v>0</v>
      </c>
      <c r="H347" s="506"/>
      <c r="I347" s="506"/>
      <c r="J347" s="506"/>
      <c r="K347" s="506"/>
      <c r="L347" s="506"/>
      <c r="M347" s="506"/>
      <c r="N347" s="506"/>
    </row>
    <row r="348" spans="1:14" ht="47.25" customHeight="1">
      <c r="A348" s="482" t="s">
        <v>228</v>
      </c>
      <c r="B348" s="471" t="s">
        <v>110</v>
      </c>
      <c r="C348" s="471" t="s">
        <v>21</v>
      </c>
      <c r="D348" s="471"/>
      <c r="E348" s="474">
        <f>E370</f>
        <v>1918837.12</v>
      </c>
      <c r="F348" s="474">
        <f t="shared" ref="F348:G348" si="11">F370</f>
        <v>1904406.6800000002</v>
      </c>
      <c r="G348" s="474">
        <f t="shared" si="11"/>
        <v>1890642.5699999998</v>
      </c>
      <c r="H348" s="506"/>
      <c r="I348" s="506"/>
      <c r="J348" s="506"/>
      <c r="K348" s="506"/>
      <c r="L348" s="506"/>
      <c r="M348" s="506"/>
      <c r="N348" s="506"/>
    </row>
    <row r="349" spans="1:14" ht="33" customHeight="1">
      <c r="A349" s="475" t="s">
        <v>112</v>
      </c>
      <c r="B349" s="471" t="s">
        <v>113</v>
      </c>
      <c r="C349" s="471" t="s">
        <v>114</v>
      </c>
      <c r="D349" s="471" t="s">
        <v>115</v>
      </c>
      <c r="E349" s="70">
        <f>'111-211 Вн доп'!E24</f>
        <v>0</v>
      </c>
      <c r="F349" s="70">
        <f>'111-211 Вн доп'!F24</f>
        <v>0</v>
      </c>
      <c r="G349" s="70" t="s">
        <v>521</v>
      </c>
      <c r="H349" s="506"/>
      <c r="I349" s="506"/>
      <c r="J349" s="506"/>
      <c r="K349" s="506"/>
      <c r="L349" s="506"/>
      <c r="M349" s="506"/>
      <c r="N349" s="506"/>
    </row>
    <row r="350" spans="1:14" ht="31.5" customHeight="1">
      <c r="A350" s="475" t="s">
        <v>116</v>
      </c>
      <c r="B350" s="471" t="s">
        <v>117</v>
      </c>
      <c r="C350" s="471" t="s">
        <v>114</v>
      </c>
      <c r="D350" s="471" t="s">
        <v>118</v>
      </c>
      <c r="E350" s="70">
        <f>'111-266 Вн доп'!E19</f>
        <v>0</v>
      </c>
      <c r="F350" s="70">
        <f>'111-266 Вн доп'!F19</f>
        <v>0</v>
      </c>
      <c r="G350" s="70">
        <f>'111-266 Вн доп'!G19</f>
        <v>0</v>
      </c>
      <c r="H350" s="506"/>
      <c r="I350" s="506"/>
      <c r="J350" s="506"/>
      <c r="K350" s="506"/>
      <c r="L350" s="506"/>
      <c r="M350" s="506"/>
      <c r="N350" s="506"/>
    </row>
    <row r="351" spans="1:14" ht="30" customHeight="1">
      <c r="A351" s="475" t="s">
        <v>119</v>
      </c>
      <c r="B351" s="471" t="s">
        <v>120</v>
      </c>
      <c r="C351" s="471" t="s">
        <v>121</v>
      </c>
      <c r="D351" s="471" t="s">
        <v>122</v>
      </c>
      <c r="E351" s="70">
        <f>'112-212Вн доп'!E17</f>
        <v>0</v>
      </c>
      <c r="F351" s="70">
        <f>'112-212Вн доп'!F17</f>
        <v>0</v>
      </c>
      <c r="G351" s="70">
        <f>'112-212Вн доп'!G17</f>
        <v>0</v>
      </c>
      <c r="H351" s="506"/>
      <c r="I351" s="506"/>
      <c r="J351" s="506"/>
      <c r="K351" s="506"/>
      <c r="L351" s="506"/>
      <c r="M351" s="506"/>
      <c r="N351" s="506"/>
    </row>
    <row r="352" spans="1:14" s="483" customFormat="1" ht="42" customHeight="1">
      <c r="A352" s="475" t="s">
        <v>123</v>
      </c>
      <c r="B352" s="471" t="s">
        <v>124</v>
      </c>
      <c r="C352" s="471" t="s">
        <v>121</v>
      </c>
      <c r="D352" s="471" t="s">
        <v>125</v>
      </c>
      <c r="E352" s="70">
        <f>'112-214 Вн доп'!E17</f>
        <v>0</v>
      </c>
      <c r="F352" s="70">
        <f>'112-214 Вн доп'!F17</f>
        <v>0</v>
      </c>
      <c r="G352" s="70">
        <f>'112-214 Вн доп'!G17</f>
        <v>0</v>
      </c>
      <c r="H352" s="506"/>
      <c r="I352" s="506"/>
      <c r="J352" s="506"/>
      <c r="K352" s="506"/>
      <c r="L352" s="506"/>
      <c r="M352" s="506"/>
      <c r="N352" s="506"/>
    </row>
    <row r="353" spans="1:14" ht="25.5" customHeight="1">
      <c r="A353" s="475" t="s">
        <v>126</v>
      </c>
      <c r="B353" s="471" t="s">
        <v>127</v>
      </c>
      <c r="C353" s="471" t="s">
        <v>121</v>
      </c>
      <c r="D353" s="471" t="s">
        <v>128</v>
      </c>
      <c r="E353" s="70">
        <f>'112-226 Вн доп'!E17</f>
        <v>0</v>
      </c>
      <c r="F353" s="70">
        <f>'112-226 Вн доп'!F17</f>
        <v>0</v>
      </c>
      <c r="G353" s="70">
        <f>'112-226 Вн доп'!G17</f>
        <v>0</v>
      </c>
      <c r="H353" s="506"/>
      <c r="I353" s="506"/>
      <c r="J353" s="506"/>
      <c r="K353" s="506"/>
      <c r="L353" s="506"/>
      <c r="M353" s="506"/>
      <c r="N353" s="506"/>
    </row>
    <row r="354" spans="1:14" ht="33.75" customHeight="1">
      <c r="A354" s="475" t="s">
        <v>116</v>
      </c>
      <c r="B354" s="471" t="s">
        <v>129</v>
      </c>
      <c r="C354" s="471" t="s">
        <v>121</v>
      </c>
      <c r="D354" s="471" t="s">
        <v>118</v>
      </c>
      <c r="E354" s="70">
        <f>'112-266 Вн доп'!E17</f>
        <v>0</v>
      </c>
      <c r="F354" s="70">
        <f>'112-266 Вн доп'!F17</f>
        <v>0</v>
      </c>
      <c r="G354" s="70">
        <f>'112-266 Вн доп'!G17</f>
        <v>0</v>
      </c>
      <c r="H354" s="506"/>
      <c r="I354" s="506"/>
      <c r="J354" s="506"/>
      <c r="K354" s="506"/>
      <c r="L354" s="506"/>
      <c r="M354" s="506"/>
      <c r="N354" s="506"/>
    </row>
    <row r="355" spans="1:14" ht="30.75" customHeight="1">
      <c r="A355" s="475" t="s">
        <v>119</v>
      </c>
      <c r="B355" s="489" t="s">
        <v>130</v>
      </c>
      <c r="C355" s="489" t="s">
        <v>131</v>
      </c>
      <c r="D355" s="489"/>
      <c r="E355" s="484"/>
      <c r="F355" s="484"/>
      <c r="G355" s="484"/>
      <c r="H355" s="508"/>
      <c r="I355" s="508"/>
      <c r="J355" s="508"/>
      <c r="K355" s="508"/>
      <c r="L355" s="508"/>
      <c r="M355" s="508"/>
      <c r="N355" s="508"/>
    </row>
    <row r="356" spans="1:14" ht="43.5" customHeight="1">
      <c r="A356" s="475" t="s">
        <v>132</v>
      </c>
      <c r="B356" s="471" t="s">
        <v>133</v>
      </c>
      <c r="C356" s="471" t="s">
        <v>134</v>
      </c>
      <c r="D356" s="471" t="s">
        <v>135</v>
      </c>
      <c r="E356" s="474">
        <f>'119-213  Вн доп'!E19</f>
        <v>0</v>
      </c>
      <c r="F356" s="474">
        <f>'119-213  Вн доп'!F19</f>
        <v>0</v>
      </c>
      <c r="G356" s="474">
        <f>'119-213  Вн доп'!G19</f>
        <v>0</v>
      </c>
      <c r="H356" s="506"/>
      <c r="I356" s="506"/>
      <c r="J356" s="506"/>
      <c r="K356" s="506"/>
      <c r="L356" s="506"/>
      <c r="M356" s="506"/>
      <c r="N356" s="506"/>
    </row>
    <row r="357" spans="1:14" ht="25.5" customHeight="1">
      <c r="A357" s="475" t="s">
        <v>136</v>
      </c>
      <c r="B357" s="471" t="s">
        <v>137</v>
      </c>
      <c r="C357" s="471" t="s">
        <v>134</v>
      </c>
      <c r="D357" s="471" t="s">
        <v>135</v>
      </c>
      <c r="E357" s="70">
        <f>'119-213  Вн доп'!E13</f>
        <v>0</v>
      </c>
      <c r="F357" s="70">
        <f>'119-213  Вн доп'!F13</f>
        <v>0</v>
      </c>
      <c r="G357" s="70">
        <f>'119-213  Вн доп'!G13</f>
        <v>0</v>
      </c>
      <c r="H357" s="506"/>
      <c r="I357" s="506"/>
      <c r="J357" s="506"/>
      <c r="K357" s="506"/>
      <c r="L357" s="506"/>
      <c r="M357" s="506"/>
      <c r="N357" s="506"/>
    </row>
    <row r="358" spans="1:14" ht="25.5" customHeight="1">
      <c r="A358" s="475" t="s">
        <v>138</v>
      </c>
      <c r="B358" s="471" t="s">
        <v>139</v>
      </c>
      <c r="C358" s="471" t="s">
        <v>134</v>
      </c>
      <c r="D358" s="471" t="s">
        <v>135</v>
      </c>
      <c r="E358" s="70">
        <f>'119-213  Вн доп'!E14</f>
        <v>0</v>
      </c>
      <c r="F358" s="70">
        <f>'119-213  Вн доп'!F14</f>
        <v>0</v>
      </c>
      <c r="G358" s="70">
        <f>'119-213  Вн доп'!G14</f>
        <v>0</v>
      </c>
      <c r="H358" s="506"/>
      <c r="I358" s="506"/>
      <c r="J358" s="506"/>
      <c r="K358" s="506"/>
      <c r="L358" s="506"/>
      <c r="M358" s="506"/>
      <c r="N358" s="506"/>
    </row>
    <row r="359" spans="1:14" ht="25.5" customHeight="1">
      <c r="A359" s="475" t="s">
        <v>126</v>
      </c>
      <c r="B359" s="471" t="s">
        <v>140</v>
      </c>
      <c r="C359" s="471" t="s">
        <v>134</v>
      </c>
      <c r="D359" s="471" t="s">
        <v>128</v>
      </c>
      <c r="E359" s="70">
        <f>'119-226 Вн доп'!E19</f>
        <v>0</v>
      </c>
      <c r="F359" s="70">
        <f>'119-226 Вн доп'!F19</f>
        <v>0</v>
      </c>
      <c r="G359" s="70">
        <f>'119-226 Вн доп'!G19</f>
        <v>0</v>
      </c>
      <c r="H359" s="60"/>
      <c r="I359" s="485"/>
      <c r="J359" s="485"/>
      <c r="K359" s="485"/>
      <c r="L359" s="485"/>
      <c r="M359" s="485"/>
      <c r="N359" s="485"/>
    </row>
    <row r="360" spans="1:14" ht="25.5" customHeight="1">
      <c r="A360" s="475" t="s">
        <v>141</v>
      </c>
      <c r="B360" s="471" t="s">
        <v>142</v>
      </c>
      <c r="C360" s="471" t="s">
        <v>143</v>
      </c>
      <c r="D360" s="471"/>
      <c r="E360" s="70">
        <v>0</v>
      </c>
      <c r="F360" s="70">
        <v>0</v>
      </c>
      <c r="G360" s="70">
        <v>0</v>
      </c>
      <c r="H360" s="506"/>
      <c r="I360" s="506"/>
      <c r="J360" s="506"/>
      <c r="K360" s="506"/>
      <c r="L360" s="506"/>
      <c r="M360" s="506"/>
      <c r="N360" s="506"/>
    </row>
    <row r="361" spans="1:14" ht="25.5" customHeight="1">
      <c r="A361" s="475" t="s">
        <v>144</v>
      </c>
      <c r="B361" s="471" t="s">
        <v>145</v>
      </c>
      <c r="C361" s="471" t="s">
        <v>146</v>
      </c>
      <c r="D361" s="471"/>
      <c r="E361" s="474">
        <f>E362+E363+E364+E365+E366</f>
        <v>0</v>
      </c>
      <c r="F361" s="474">
        <f>F362+F363+F364+F365+F366</f>
        <v>0</v>
      </c>
      <c r="G361" s="474">
        <f>G362+G363+G364+G365+G366</f>
        <v>0</v>
      </c>
      <c r="H361" s="506"/>
      <c r="I361" s="506"/>
      <c r="J361" s="506"/>
      <c r="K361" s="506"/>
      <c r="L361" s="506"/>
      <c r="M361" s="506"/>
      <c r="N361" s="506"/>
    </row>
    <row r="362" spans="1:14" ht="25.5" customHeight="1">
      <c r="A362" s="475" t="s">
        <v>147</v>
      </c>
      <c r="B362" s="471" t="s">
        <v>148</v>
      </c>
      <c r="C362" s="471" t="s">
        <v>149</v>
      </c>
      <c r="D362" s="471" t="s">
        <v>150</v>
      </c>
      <c r="E362" s="70">
        <f>'851-291 имущ Вн доп'!E17</f>
        <v>0</v>
      </c>
      <c r="F362" s="70">
        <f>'851-291 имущ Вн доп'!F17</f>
        <v>0</v>
      </c>
      <c r="G362" s="70">
        <f>'851-291 имущ Вн доп'!G17</f>
        <v>0</v>
      </c>
      <c r="H362" s="506"/>
      <c r="I362" s="506"/>
      <c r="J362" s="506"/>
      <c r="K362" s="506"/>
      <c r="L362" s="506"/>
      <c r="M362" s="506"/>
      <c r="N362" s="506"/>
    </row>
    <row r="363" spans="1:14" ht="25.5" customHeight="1">
      <c r="A363" s="475" t="s">
        <v>151</v>
      </c>
      <c r="B363" s="471" t="s">
        <v>152</v>
      </c>
      <c r="C363" s="471" t="s">
        <v>149</v>
      </c>
      <c r="D363" s="471" t="s">
        <v>150</v>
      </c>
      <c r="E363" s="70">
        <f>'851-291 земля Вн доп'!E17</f>
        <v>0</v>
      </c>
      <c r="F363" s="70">
        <f>'851-291 земля Вн доп'!F17</f>
        <v>0</v>
      </c>
      <c r="G363" s="70">
        <f>'851-291 земля Вн доп'!G17</f>
        <v>0</v>
      </c>
      <c r="H363" s="506"/>
      <c r="I363" s="506"/>
      <c r="J363" s="506"/>
      <c r="K363" s="506"/>
      <c r="L363" s="506"/>
      <c r="M363" s="506"/>
      <c r="N363" s="506"/>
    </row>
    <row r="364" spans="1:14" ht="25.5" customHeight="1">
      <c r="A364" s="475" t="s">
        <v>153</v>
      </c>
      <c r="B364" s="471" t="s">
        <v>154</v>
      </c>
      <c r="C364" s="471" t="s">
        <v>155</v>
      </c>
      <c r="D364" s="471" t="s">
        <v>150</v>
      </c>
      <c r="E364" s="70">
        <f>'852-291 транс Вн доп'!E17</f>
        <v>0</v>
      </c>
      <c r="F364" s="70">
        <f>'852-291 транс Вн доп'!F17</f>
        <v>0</v>
      </c>
      <c r="G364" s="70">
        <f>'852-291 транс Вн доп'!G17</f>
        <v>0</v>
      </c>
      <c r="H364" s="506"/>
      <c r="I364" s="506"/>
      <c r="J364" s="506"/>
      <c r="K364" s="506"/>
      <c r="L364" s="506"/>
      <c r="M364" s="506"/>
      <c r="N364" s="506"/>
    </row>
    <row r="365" spans="1:14" ht="25.5" customHeight="1">
      <c r="A365" s="475" t="s">
        <v>156</v>
      </c>
      <c r="B365" s="471" t="s">
        <v>154</v>
      </c>
      <c r="C365" s="471" t="s">
        <v>155</v>
      </c>
      <c r="D365" s="471" t="s">
        <v>150</v>
      </c>
      <c r="E365" s="70">
        <f>'852-291пошл Вн доп'!E17</f>
        <v>0</v>
      </c>
      <c r="F365" s="70">
        <f>'852-291пошл Вн доп'!F17</f>
        <v>0</v>
      </c>
      <c r="G365" s="70">
        <f>'852-291пошл Вн доп'!G17</f>
        <v>0</v>
      </c>
      <c r="H365" s="506"/>
      <c r="I365" s="506"/>
      <c r="J365" s="506"/>
      <c r="K365" s="506"/>
      <c r="L365" s="506"/>
      <c r="M365" s="506"/>
      <c r="N365" s="506"/>
    </row>
    <row r="366" spans="1:14" ht="42" customHeight="1">
      <c r="A366" s="475" t="s">
        <v>157</v>
      </c>
      <c r="B366" s="471" t="s">
        <v>158</v>
      </c>
      <c r="C366" s="471" t="s">
        <v>159</v>
      </c>
      <c r="D366" s="471" t="s">
        <v>150</v>
      </c>
      <c r="E366" s="70">
        <f>'853-291негатив Вн доп'!E17</f>
        <v>0</v>
      </c>
      <c r="F366" s="70">
        <f>'853-291негатив Вн доп'!F17</f>
        <v>0</v>
      </c>
      <c r="G366" s="70">
        <f>'853-291негатив Вн доп'!G17</f>
        <v>0</v>
      </c>
      <c r="H366" s="506"/>
      <c r="I366" s="506"/>
      <c r="J366" s="506"/>
      <c r="K366" s="506"/>
      <c r="L366" s="506"/>
      <c r="M366" s="506"/>
      <c r="N366" s="506"/>
    </row>
    <row r="367" spans="1:14" ht="25.5" customHeight="1">
      <c r="A367" s="475" t="s">
        <v>160</v>
      </c>
      <c r="B367" s="471" t="s">
        <v>161</v>
      </c>
      <c r="C367" s="471" t="s">
        <v>21</v>
      </c>
      <c r="D367" s="471"/>
      <c r="E367" s="70">
        <v>0</v>
      </c>
      <c r="F367" s="70">
        <v>0</v>
      </c>
      <c r="G367" s="70">
        <v>0</v>
      </c>
      <c r="H367" s="506"/>
      <c r="I367" s="506"/>
      <c r="J367" s="506"/>
      <c r="K367" s="506"/>
      <c r="L367" s="506"/>
      <c r="M367" s="506"/>
      <c r="N367" s="506"/>
    </row>
    <row r="368" spans="1:14" ht="25.5" customHeight="1">
      <c r="A368" s="475" t="s">
        <v>162</v>
      </c>
      <c r="B368" s="471" t="s">
        <v>163</v>
      </c>
      <c r="C368" s="471" t="s">
        <v>21</v>
      </c>
      <c r="D368" s="471"/>
      <c r="E368" s="474">
        <f>E369</f>
        <v>0</v>
      </c>
      <c r="F368" s="474">
        <f>F369</f>
        <v>0</v>
      </c>
      <c r="G368" s="474">
        <f>G369</f>
        <v>0</v>
      </c>
      <c r="H368" s="506"/>
      <c r="I368" s="506"/>
      <c r="J368" s="506"/>
      <c r="K368" s="506"/>
      <c r="L368" s="506"/>
      <c r="M368" s="506"/>
      <c r="N368" s="506"/>
    </row>
    <row r="369" spans="1:14" ht="44.25" customHeight="1">
      <c r="A369" s="475" t="s">
        <v>164</v>
      </c>
      <c r="B369" s="471" t="s">
        <v>165</v>
      </c>
      <c r="C369" s="471" t="s">
        <v>166</v>
      </c>
      <c r="D369" s="471"/>
      <c r="E369" s="70">
        <v>0</v>
      </c>
      <c r="F369" s="70">
        <v>0</v>
      </c>
      <c r="G369" s="70">
        <v>0</v>
      </c>
      <c r="H369" s="506"/>
      <c r="I369" s="506"/>
      <c r="J369" s="506"/>
      <c r="K369" s="506"/>
      <c r="L369" s="506"/>
      <c r="M369" s="506"/>
      <c r="N369" s="506"/>
    </row>
    <row r="370" spans="1:14" ht="25.5" customHeight="1">
      <c r="A370" s="490" t="s">
        <v>344</v>
      </c>
      <c r="B370" s="471" t="s">
        <v>168</v>
      </c>
      <c r="C370" s="471" t="s">
        <v>21</v>
      </c>
      <c r="D370" s="471"/>
      <c r="E370" s="474">
        <f>E371+E372+E373+E374</f>
        <v>1918837.12</v>
      </c>
      <c r="F370" s="474">
        <f t="shared" ref="F370:G370" si="12">F371+F372+F373+F374</f>
        <v>1904406.6800000002</v>
      </c>
      <c r="G370" s="474">
        <f t="shared" si="12"/>
        <v>1890642.5699999998</v>
      </c>
      <c r="H370" s="506"/>
      <c r="I370" s="506"/>
      <c r="J370" s="506"/>
      <c r="K370" s="506"/>
      <c r="L370" s="506"/>
      <c r="M370" s="506"/>
      <c r="N370" s="506"/>
    </row>
    <row r="371" spans="1:14" ht="41.25" customHeight="1">
      <c r="A371" s="475" t="s">
        <v>436</v>
      </c>
      <c r="B371" s="471" t="s">
        <v>169</v>
      </c>
      <c r="C371" s="471" t="s">
        <v>170</v>
      </c>
      <c r="D371" s="471"/>
      <c r="E371" s="70">
        <v>0</v>
      </c>
      <c r="F371" s="70">
        <v>0</v>
      </c>
      <c r="G371" s="70">
        <v>0</v>
      </c>
      <c r="H371" s="506"/>
      <c r="I371" s="506"/>
      <c r="J371" s="506"/>
      <c r="K371" s="506"/>
      <c r="L371" s="506"/>
      <c r="M371" s="506"/>
      <c r="N371" s="506"/>
    </row>
    <row r="372" spans="1:14" ht="27" customHeight="1">
      <c r="A372" s="475" t="s">
        <v>171</v>
      </c>
      <c r="B372" s="471" t="s">
        <v>172</v>
      </c>
      <c r="C372" s="471" t="s">
        <v>173</v>
      </c>
      <c r="D372" s="471"/>
      <c r="E372" s="70">
        <v>0</v>
      </c>
      <c r="F372" s="70">
        <v>0</v>
      </c>
      <c r="G372" s="70">
        <v>0</v>
      </c>
      <c r="H372" s="506"/>
      <c r="I372" s="506"/>
      <c r="J372" s="506"/>
      <c r="K372" s="506"/>
      <c r="L372" s="506"/>
      <c r="M372" s="506"/>
      <c r="N372" s="506"/>
    </row>
    <row r="373" spans="1:14" ht="39" customHeight="1">
      <c r="A373" s="475" t="s">
        <v>174</v>
      </c>
      <c r="B373" s="471" t="s">
        <v>175</v>
      </c>
      <c r="C373" s="471" t="s">
        <v>176</v>
      </c>
      <c r="D373" s="471"/>
      <c r="E373" s="70">
        <v>0</v>
      </c>
      <c r="F373" s="70">
        <v>0</v>
      </c>
      <c r="G373" s="70">
        <v>0</v>
      </c>
      <c r="H373" s="506"/>
      <c r="I373" s="506"/>
      <c r="J373" s="506"/>
      <c r="K373" s="506"/>
      <c r="L373" s="506"/>
      <c r="M373" s="506"/>
      <c r="N373" s="506"/>
    </row>
    <row r="374" spans="1:14" ht="25.5" customHeight="1">
      <c r="A374" s="475" t="s">
        <v>391</v>
      </c>
      <c r="B374" s="471" t="s">
        <v>177</v>
      </c>
      <c r="C374" s="471" t="s">
        <v>178</v>
      </c>
      <c r="D374" s="471"/>
      <c r="E374" s="474">
        <f>E375+E376+E377+E380+E381+E382+E383+E384+E385+E386+E387</f>
        <v>1918837.12</v>
      </c>
      <c r="F374" s="474">
        <f t="shared" ref="F374:G374" si="13">F375+F376+F377+F380+F381+F382+F383+F384+F385+F386+F387</f>
        <v>1904406.6800000002</v>
      </c>
      <c r="G374" s="474">
        <f t="shared" si="13"/>
        <v>1890642.5699999998</v>
      </c>
      <c r="H374" s="506"/>
      <c r="I374" s="506"/>
      <c r="J374" s="506"/>
      <c r="K374" s="506"/>
      <c r="L374" s="506"/>
      <c r="M374" s="506"/>
      <c r="N374" s="506"/>
    </row>
    <row r="375" spans="1:14" ht="25.5" customHeight="1">
      <c r="A375" s="475" t="s">
        <v>179</v>
      </c>
      <c r="B375" s="471" t="s">
        <v>177</v>
      </c>
      <c r="C375" s="471" t="s">
        <v>178</v>
      </c>
      <c r="D375" s="471" t="s">
        <v>180</v>
      </c>
      <c r="E375" s="70">
        <f>'244-221 Вн доп'!B35</f>
        <v>0</v>
      </c>
      <c r="F375" s="70">
        <f>'244-221 Вн доп'!C35</f>
        <v>0</v>
      </c>
      <c r="G375" s="70">
        <f>'244-221 Вн доп'!D35</f>
        <v>0</v>
      </c>
      <c r="H375" s="506"/>
      <c r="I375" s="506"/>
      <c r="J375" s="506"/>
      <c r="K375" s="506"/>
      <c r="L375" s="506"/>
      <c r="M375" s="506"/>
      <c r="N375" s="506"/>
    </row>
    <row r="376" spans="1:14" ht="25.5" customHeight="1">
      <c r="A376" s="475" t="s">
        <v>181</v>
      </c>
      <c r="B376" s="471" t="s">
        <v>177</v>
      </c>
      <c r="C376" s="471" t="s">
        <v>178</v>
      </c>
      <c r="D376" s="471" t="s">
        <v>182</v>
      </c>
      <c r="E376" s="70">
        <f>'244-222 Вн доп'!E21</f>
        <v>0</v>
      </c>
      <c r="F376" s="70">
        <f>'244-222 Вн доп'!F21</f>
        <v>0</v>
      </c>
      <c r="G376" s="70">
        <f>'244-222 Вн доп'!G21</f>
        <v>0</v>
      </c>
      <c r="H376" s="506"/>
      <c r="I376" s="506"/>
      <c r="J376" s="506"/>
      <c r="K376" s="506"/>
      <c r="L376" s="506"/>
      <c r="M376" s="506"/>
      <c r="N376" s="506"/>
    </row>
    <row r="377" spans="1:14" ht="25.5" customHeight="1">
      <c r="A377" s="475" t="s">
        <v>183</v>
      </c>
      <c r="B377" s="471" t="s">
        <v>177</v>
      </c>
      <c r="C377" s="471" t="s">
        <v>178</v>
      </c>
      <c r="D377" s="471" t="s">
        <v>184</v>
      </c>
      <c r="E377" s="474">
        <f>E378+E379</f>
        <v>0</v>
      </c>
      <c r="F377" s="474">
        <f>F378+F379</f>
        <v>0</v>
      </c>
      <c r="G377" s="474">
        <f>G378+G379</f>
        <v>0</v>
      </c>
      <c r="H377" s="506"/>
      <c r="I377" s="506"/>
      <c r="J377" s="506"/>
      <c r="K377" s="506"/>
      <c r="L377" s="506"/>
      <c r="M377" s="506"/>
      <c r="N377" s="506"/>
    </row>
    <row r="378" spans="1:14" ht="25.5" customHeight="1">
      <c r="A378" s="475" t="s">
        <v>353</v>
      </c>
      <c r="B378" s="471" t="s">
        <v>191</v>
      </c>
      <c r="C378" s="471" t="s">
        <v>178</v>
      </c>
      <c r="D378" s="471" t="s">
        <v>192</v>
      </c>
      <c r="E378" s="70">
        <f>'244-223 ВН доп'!G9+'244-223 ВН доп'!G10</f>
        <v>0</v>
      </c>
      <c r="F378" s="70">
        <f>'244-223 ВН доп'!J9+'244-223 ВН доп'!J10</f>
        <v>0</v>
      </c>
      <c r="G378" s="70">
        <f>'244-223 ВН доп'!M9+'244-223 ВН доп'!M10</f>
        <v>0</v>
      </c>
      <c r="H378" s="506"/>
      <c r="I378" s="506"/>
      <c r="J378" s="506"/>
      <c r="K378" s="506"/>
      <c r="L378" s="506"/>
      <c r="M378" s="506"/>
      <c r="N378" s="506"/>
    </row>
    <row r="379" spans="1:14" ht="25.5" customHeight="1">
      <c r="A379" s="475" t="s">
        <v>354</v>
      </c>
      <c r="B379" s="471" t="s">
        <v>193</v>
      </c>
      <c r="C379" s="471" t="s">
        <v>178</v>
      </c>
      <c r="D379" s="471" t="s">
        <v>194</v>
      </c>
      <c r="E379" s="70">
        <f>'244-223 ВН доп'!G11</f>
        <v>0</v>
      </c>
      <c r="F379" s="70">
        <f>'244-223 ВН доп'!J11</f>
        <v>0</v>
      </c>
      <c r="G379" s="70">
        <f>'244-223 ВН доп'!M11</f>
        <v>0</v>
      </c>
      <c r="H379" s="506"/>
      <c r="I379" s="506"/>
      <c r="J379" s="506"/>
      <c r="K379" s="506"/>
      <c r="L379" s="506"/>
      <c r="M379" s="506"/>
      <c r="N379" s="506"/>
    </row>
    <row r="380" spans="1:14" ht="25.5" customHeight="1">
      <c r="A380" s="475" t="s">
        <v>195</v>
      </c>
      <c r="B380" s="471" t="s">
        <v>177</v>
      </c>
      <c r="C380" s="471" t="s">
        <v>178</v>
      </c>
      <c r="D380" s="471" t="s">
        <v>196</v>
      </c>
      <c r="E380" s="70">
        <f>'244-224 Вн доп'!E16</f>
        <v>0</v>
      </c>
      <c r="F380" s="70">
        <f>'244-224 Вн доп'!F16</f>
        <v>0</v>
      </c>
      <c r="G380" s="70">
        <f>'244-224 Вн доп'!G16</f>
        <v>0</v>
      </c>
      <c r="H380" s="506"/>
      <c r="I380" s="506"/>
      <c r="J380" s="506"/>
      <c r="K380" s="506"/>
      <c r="L380" s="506"/>
      <c r="M380" s="506"/>
      <c r="N380" s="506"/>
    </row>
    <row r="381" spans="1:14" ht="25.5" customHeight="1">
      <c r="A381" s="475" t="s">
        <v>197</v>
      </c>
      <c r="B381" s="471" t="s">
        <v>177</v>
      </c>
      <c r="C381" s="471" t="s">
        <v>178</v>
      </c>
      <c r="D381" s="471" t="s">
        <v>198</v>
      </c>
      <c r="E381" s="70">
        <f>'244-225 Вн доп'!E16</f>
        <v>301715.63</v>
      </c>
      <c r="F381" s="70">
        <f>'244-225 Вн доп'!F16</f>
        <v>503394.38</v>
      </c>
      <c r="G381" s="70">
        <f>'244-225 Вн доп'!G16</f>
        <v>604783.63</v>
      </c>
      <c r="H381" s="506"/>
      <c r="I381" s="506"/>
      <c r="J381" s="506"/>
      <c r="K381" s="506"/>
      <c r="L381" s="506"/>
      <c r="M381" s="506"/>
      <c r="N381" s="506"/>
    </row>
    <row r="382" spans="1:14" ht="25.5" customHeight="1">
      <c r="A382" s="475" t="s">
        <v>126</v>
      </c>
      <c r="B382" s="471" t="s">
        <v>177</v>
      </c>
      <c r="C382" s="471" t="s">
        <v>178</v>
      </c>
      <c r="D382" s="471" t="s">
        <v>128</v>
      </c>
      <c r="E382" s="70">
        <f>'244-226Вн доп'!E42</f>
        <v>0</v>
      </c>
      <c r="F382" s="70">
        <f>'244-226Вн доп'!F42</f>
        <v>0</v>
      </c>
      <c r="G382" s="70">
        <f>'244-226Вн доп'!G42</f>
        <v>0</v>
      </c>
      <c r="H382" s="506"/>
      <c r="I382" s="506"/>
      <c r="J382" s="506"/>
      <c r="K382" s="506"/>
      <c r="L382" s="506"/>
      <c r="M382" s="506"/>
      <c r="N382" s="506"/>
    </row>
    <row r="383" spans="1:14" ht="25.5" customHeight="1">
      <c r="A383" s="475" t="s">
        <v>199</v>
      </c>
      <c r="B383" s="471" t="s">
        <v>177</v>
      </c>
      <c r="C383" s="471" t="s">
        <v>178</v>
      </c>
      <c r="D383" s="471" t="s">
        <v>200</v>
      </c>
      <c r="E383" s="70">
        <f>'244-227 Вн доп'!E42</f>
        <v>0</v>
      </c>
      <c r="F383" s="70">
        <f>'244-227 Вн доп'!F42</f>
        <v>0</v>
      </c>
      <c r="G383" s="70">
        <f>'244-227 Вн доп'!G42</f>
        <v>0</v>
      </c>
      <c r="H383" s="506"/>
      <c r="I383" s="506"/>
      <c r="J383" s="506"/>
      <c r="K383" s="506"/>
      <c r="L383" s="506"/>
      <c r="M383" s="506"/>
      <c r="N383" s="506"/>
    </row>
    <row r="384" spans="1:14" ht="25.5" customHeight="1">
      <c r="A384" s="475" t="s">
        <v>201</v>
      </c>
      <c r="B384" s="471" t="s">
        <v>177</v>
      </c>
      <c r="C384" s="471" t="s">
        <v>178</v>
      </c>
      <c r="D384" s="471" t="s">
        <v>202</v>
      </c>
      <c r="E384" s="70">
        <f>'244-228 Вн доп'!E42</f>
        <v>0</v>
      </c>
      <c r="F384" s="70">
        <f>'244-228 Вн доп'!F42</f>
        <v>0</v>
      </c>
      <c r="G384" s="70">
        <f>'244-228 Вн доп'!G42</f>
        <v>0</v>
      </c>
      <c r="H384" s="60"/>
      <c r="I384" s="485"/>
      <c r="J384" s="485"/>
      <c r="K384" s="485"/>
      <c r="L384" s="485"/>
      <c r="M384" s="485"/>
      <c r="N384" s="485"/>
    </row>
    <row r="385" spans="1:14" ht="28.5" customHeight="1">
      <c r="A385" s="475" t="s">
        <v>203</v>
      </c>
      <c r="B385" s="471" t="s">
        <v>177</v>
      </c>
      <c r="C385" s="471" t="s">
        <v>178</v>
      </c>
      <c r="D385" s="471" t="s">
        <v>204</v>
      </c>
      <c r="E385" s="70">
        <f>'244-229 Вн доп'!E42</f>
        <v>0</v>
      </c>
      <c r="F385" s="70">
        <f>'244-229 Вн доп'!F42</f>
        <v>0</v>
      </c>
      <c r="G385" s="70">
        <f>'244-229 Вн доп'!G42</f>
        <v>0</v>
      </c>
      <c r="H385" s="506"/>
      <c r="I385" s="506"/>
      <c r="J385" s="506"/>
      <c r="K385" s="506"/>
      <c r="L385" s="506"/>
      <c r="M385" s="506"/>
      <c r="N385" s="506"/>
    </row>
    <row r="386" spans="1:14" ht="25.5" customHeight="1">
      <c r="A386" s="475" t="s">
        <v>205</v>
      </c>
      <c r="B386" s="471" t="s">
        <v>177</v>
      </c>
      <c r="C386" s="471" t="s">
        <v>178</v>
      </c>
      <c r="D386" s="471" t="s">
        <v>206</v>
      </c>
      <c r="E386" s="70">
        <f>'244-310 Вн доп'!E24</f>
        <v>666500</v>
      </c>
      <c r="F386" s="70">
        <f>'244-310 Вн доп'!F24</f>
        <v>418000</v>
      </c>
      <c r="G386" s="70">
        <f>'244-310 Вн доп'!G24</f>
        <v>414000</v>
      </c>
      <c r="H386" s="506"/>
      <c r="I386" s="506"/>
      <c r="J386" s="506"/>
      <c r="K386" s="506"/>
      <c r="L386" s="506"/>
      <c r="M386" s="506"/>
      <c r="N386" s="506"/>
    </row>
    <row r="387" spans="1:14" ht="25.5" customHeight="1">
      <c r="A387" s="475" t="s">
        <v>207</v>
      </c>
      <c r="B387" s="471" t="s">
        <v>177</v>
      </c>
      <c r="C387" s="471" t="s">
        <v>178</v>
      </c>
      <c r="D387" s="471" t="s">
        <v>208</v>
      </c>
      <c r="E387" s="474">
        <f>E388+E389+E390+E391+E392+E393+E394+E395+E396</f>
        <v>950621.49</v>
      </c>
      <c r="F387" s="474">
        <f>F388+F389+F390+F391+F392+F393+F394+F395+F396</f>
        <v>983012.3</v>
      </c>
      <c r="G387" s="474">
        <f>G388+G389+G390+G391+G392+G393+G394+G395+G396</f>
        <v>871858.94</v>
      </c>
      <c r="H387" s="506"/>
      <c r="I387" s="506"/>
      <c r="J387" s="506"/>
      <c r="K387" s="506"/>
      <c r="L387" s="506"/>
      <c r="M387" s="506"/>
      <c r="N387" s="506"/>
    </row>
    <row r="388" spans="1:14" ht="30" customHeight="1">
      <c r="A388" s="475" t="s">
        <v>209</v>
      </c>
      <c r="B388" s="471" t="s">
        <v>177</v>
      </c>
      <c r="C388" s="471" t="s">
        <v>178</v>
      </c>
      <c r="D388" s="471" t="s">
        <v>210</v>
      </c>
      <c r="E388" s="70">
        <f>'244-341 Вн доп'!E15</f>
        <v>0</v>
      </c>
      <c r="F388" s="70">
        <f>'244-341 Вн доп'!F15</f>
        <v>0</v>
      </c>
      <c r="G388" s="70">
        <f>'244-341 Вн доп'!G15</f>
        <v>0</v>
      </c>
      <c r="H388" s="506"/>
      <c r="I388" s="506"/>
      <c r="J388" s="506"/>
      <c r="K388" s="506"/>
      <c r="L388" s="506"/>
      <c r="M388" s="506"/>
      <c r="N388" s="506"/>
    </row>
    <row r="389" spans="1:14" ht="25.5" customHeight="1">
      <c r="A389" s="475" t="s">
        <v>211</v>
      </c>
      <c r="B389" s="471" t="s">
        <v>177</v>
      </c>
      <c r="C389" s="471" t="s">
        <v>178</v>
      </c>
      <c r="D389" s="471" t="s">
        <v>212</v>
      </c>
      <c r="E389" s="70">
        <f>'244-342 Вн доп'!E14</f>
        <v>0</v>
      </c>
      <c r="F389" s="70">
        <f>'244-342 Вн доп'!F14</f>
        <v>0</v>
      </c>
      <c r="G389" s="70">
        <f>'244-342 Вн доп'!G14</f>
        <v>0</v>
      </c>
      <c r="H389" s="506"/>
      <c r="I389" s="506"/>
      <c r="J389" s="506"/>
      <c r="K389" s="506"/>
      <c r="L389" s="506"/>
      <c r="M389" s="506"/>
      <c r="N389" s="506"/>
    </row>
    <row r="390" spans="1:14" ht="25.5" customHeight="1">
      <c r="A390" s="475" t="s">
        <v>213</v>
      </c>
      <c r="B390" s="471" t="s">
        <v>177</v>
      </c>
      <c r="C390" s="471" t="s">
        <v>178</v>
      </c>
      <c r="D390" s="471" t="s">
        <v>214</v>
      </c>
      <c r="E390" s="70">
        <f>'244-343 Вн доп'!E42</f>
        <v>0</v>
      </c>
      <c r="F390" s="70">
        <f>'244-343 Вн доп'!F42</f>
        <v>0</v>
      </c>
      <c r="G390" s="70">
        <f>'244-343 Вн доп'!G42</f>
        <v>0</v>
      </c>
      <c r="H390" s="506"/>
      <c r="I390" s="506"/>
      <c r="J390" s="506"/>
      <c r="K390" s="506"/>
      <c r="L390" s="506"/>
      <c r="M390" s="506"/>
      <c r="N390" s="506"/>
    </row>
    <row r="391" spans="1:14" ht="25.5" customHeight="1">
      <c r="A391" s="475" t="s">
        <v>215</v>
      </c>
      <c r="B391" s="471" t="s">
        <v>177</v>
      </c>
      <c r="C391" s="471" t="s">
        <v>178</v>
      </c>
      <c r="D391" s="471" t="s">
        <v>216</v>
      </c>
      <c r="E391" s="70">
        <f>'244-344 Вн доп'!E42</f>
        <v>0</v>
      </c>
      <c r="F391" s="70">
        <f>'244-344 Вн доп'!F42</f>
        <v>0</v>
      </c>
      <c r="G391" s="70">
        <f>'244-344 Вн доп'!G42</f>
        <v>0</v>
      </c>
      <c r="H391" s="506"/>
      <c r="I391" s="506"/>
      <c r="J391" s="506"/>
      <c r="K391" s="506"/>
      <c r="L391" s="506"/>
      <c r="M391" s="506"/>
      <c r="N391" s="506"/>
    </row>
    <row r="392" spans="1:14" ht="25.5" customHeight="1">
      <c r="A392" s="475" t="s">
        <v>217</v>
      </c>
      <c r="B392" s="471" t="s">
        <v>177</v>
      </c>
      <c r="C392" s="471" t="s">
        <v>178</v>
      </c>
      <c r="D392" s="471" t="s">
        <v>218</v>
      </c>
      <c r="E392" s="70">
        <f>'244-345 Вн доп'!E11</f>
        <v>547790</v>
      </c>
      <c r="F392" s="70">
        <f>'244-345 Вн доп'!F11</f>
        <v>587000</v>
      </c>
      <c r="G392" s="70">
        <f>'244-345 Вн доп'!G11</f>
        <v>581279</v>
      </c>
      <c r="H392" s="506"/>
      <c r="I392" s="506"/>
      <c r="J392" s="506"/>
      <c r="K392" s="506"/>
      <c r="L392" s="506"/>
      <c r="M392" s="506"/>
      <c r="N392" s="506"/>
    </row>
    <row r="393" spans="1:14" ht="25.5" customHeight="1">
      <c r="A393" s="475" t="s">
        <v>219</v>
      </c>
      <c r="B393" s="471" t="s">
        <v>177</v>
      </c>
      <c r="C393" s="471" t="s">
        <v>178</v>
      </c>
      <c r="D393" s="471" t="s">
        <v>220</v>
      </c>
      <c r="E393" s="70">
        <f>'244-346 Вн доп'!E42</f>
        <v>402831.49</v>
      </c>
      <c r="F393" s="70">
        <f>'244-346 Вн доп'!F42</f>
        <v>396012.3</v>
      </c>
      <c r="G393" s="70">
        <f>'244-346 Вн доп'!G42</f>
        <v>290579.94</v>
      </c>
      <c r="H393" s="506"/>
      <c r="I393" s="506"/>
      <c r="J393" s="506"/>
      <c r="K393" s="506"/>
      <c r="L393" s="506"/>
      <c r="M393" s="506"/>
      <c r="N393" s="506"/>
    </row>
    <row r="394" spans="1:14" ht="25.5" customHeight="1">
      <c r="A394" s="475" t="s">
        <v>221</v>
      </c>
      <c r="B394" s="471" t="s">
        <v>177</v>
      </c>
      <c r="C394" s="471" t="s">
        <v>178</v>
      </c>
      <c r="D394" s="471" t="s">
        <v>222</v>
      </c>
      <c r="E394" s="70">
        <f>'244-349 Вн доп'!E42</f>
        <v>0</v>
      </c>
      <c r="F394" s="70">
        <f>'244-349 Вн доп'!F42</f>
        <v>0</v>
      </c>
      <c r="G394" s="70">
        <f>'244-349 Вн доп'!G42</f>
        <v>0</v>
      </c>
      <c r="H394" s="506"/>
      <c r="I394" s="506"/>
      <c r="J394" s="506"/>
      <c r="K394" s="506"/>
      <c r="L394" s="506"/>
      <c r="M394" s="506"/>
      <c r="N394" s="506"/>
    </row>
    <row r="395" spans="1:14" ht="41.25" customHeight="1">
      <c r="A395" s="475" t="s">
        <v>223</v>
      </c>
      <c r="B395" s="471" t="s">
        <v>177</v>
      </c>
      <c r="C395" s="471" t="s">
        <v>178</v>
      </c>
      <c r="D395" s="471" t="s">
        <v>224</v>
      </c>
      <c r="E395" s="70">
        <f>'244-352 Вн доп'!E42</f>
        <v>0</v>
      </c>
      <c r="F395" s="70">
        <f>'244-352 Вн доп'!F42</f>
        <v>0</v>
      </c>
      <c r="G395" s="70">
        <f>'244-352 Вн доп'!G42</f>
        <v>0</v>
      </c>
      <c r="H395" s="506"/>
      <c r="I395" s="506"/>
      <c r="J395" s="506"/>
      <c r="K395" s="506"/>
      <c r="L395" s="506"/>
      <c r="M395" s="506"/>
      <c r="N395" s="506"/>
    </row>
    <row r="396" spans="1:14" ht="46.5" customHeight="1">
      <c r="A396" s="475" t="s">
        <v>225</v>
      </c>
      <c r="B396" s="471" t="s">
        <v>177</v>
      </c>
      <c r="C396" s="471" t="s">
        <v>178</v>
      </c>
      <c r="D396" s="471" t="s">
        <v>226</v>
      </c>
      <c r="E396" s="70">
        <f>'244-353 Вн доп'!E42</f>
        <v>0</v>
      </c>
      <c r="F396" s="70">
        <f>'244-353 Вн доп'!F42</f>
        <v>0</v>
      </c>
      <c r="G396" s="70">
        <f>'244-353 Вн доп'!G42</f>
        <v>0</v>
      </c>
      <c r="H396" s="506"/>
      <c r="I396" s="506"/>
      <c r="J396" s="506"/>
      <c r="K396" s="506"/>
      <c r="L396" s="506"/>
      <c r="M396" s="506"/>
      <c r="N396" s="506"/>
    </row>
    <row r="397" spans="1:14" ht="49.5" customHeight="1">
      <c r="A397" s="475" t="s">
        <v>428</v>
      </c>
      <c r="B397" s="471" t="s">
        <v>245</v>
      </c>
      <c r="C397" s="471" t="s">
        <v>429</v>
      </c>
      <c r="D397" s="471"/>
      <c r="E397" s="70"/>
      <c r="F397" s="70"/>
      <c r="G397" s="70"/>
      <c r="H397" s="486"/>
      <c r="I397" s="487"/>
      <c r="J397" s="487"/>
      <c r="K397" s="487"/>
      <c r="L397" s="487"/>
      <c r="M397" s="487"/>
      <c r="N397" s="488"/>
    </row>
    <row r="398" spans="1:14" ht="25.5" customHeight="1">
      <c r="A398" s="475" t="s">
        <v>435</v>
      </c>
      <c r="B398" s="471" t="s">
        <v>430</v>
      </c>
      <c r="C398" s="471" t="s">
        <v>434</v>
      </c>
      <c r="D398" s="471" t="s">
        <v>184</v>
      </c>
      <c r="E398" s="474">
        <f>E399+E400+E401</f>
        <v>0</v>
      </c>
      <c r="F398" s="474">
        <f>F399+F400+F401</f>
        <v>0</v>
      </c>
      <c r="G398" s="474">
        <f>G399+G400+G401</f>
        <v>0</v>
      </c>
      <c r="H398" s="512"/>
      <c r="I398" s="513"/>
      <c r="J398" s="513"/>
      <c r="K398" s="513"/>
      <c r="L398" s="513"/>
      <c r="M398" s="513"/>
      <c r="N398" s="514"/>
    </row>
    <row r="399" spans="1:14" ht="25.5" customHeight="1">
      <c r="A399" s="475" t="s">
        <v>350</v>
      </c>
      <c r="B399" s="471" t="s">
        <v>431</v>
      </c>
      <c r="C399" s="471" t="s">
        <v>434</v>
      </c>
      <c r="D399" s="471" t="s">
        <v>186</v>
      </c>
      <c r="E399" s="70">
        <f>'247-223 ВН доп '!G9</f>
        <v>0</v>
      </c>
      <c r="F399" s="70">
        <f>'247-223 ВН доп '!J9</f>
        <v>0</v>
      </c>
      <c r="G399" s="70">
        <f>'247-223 ВН доп '!M9</f>
        <v>0</v>
      </c>
      <c r="H399" s="506"/>
      <c r="I399" s="506"/>
      <c r="J399" s="506"/>
      <c r="K399" s="506"/>
      <c r="L399" s="506"/>
      <c r="M399" s="506"/>
      <c r="N399" s="506"/>
    </row>
    <row r="400" spans="1:14" ht="25.5" customHeight="1">
      <c r="A400" s="475" t="s">
        <v>351</v>
      </c>
      <c r="B400" s="471" t="s">
        <v>432</v>
      </c>
      <c r="C400" s="471" t="s">
        <v>434</v>
      </c>
      <c r="D400" s="471" t="s">
        <v>188</v>
      </c>
      <c r="E400" s="70">
        <f>'247-223 ВН доп '!G10+'247-223 ВН доп '!G11</f>
        <v>0</v>
      </c>
      <c r="F400" s="70">
        <f>'247-223 ВН доп '!J10+'247-223 ВН доп '!J11</f>
        <v>0</v>
      </c>
      <c r="G400" s="70">
        <f>'247-223 ВН доп '!M10+'247-223 ВН доп '!M11</f>
        <v>0</v>
      </c>
      <c r="H400" s="506"/>
      <c r="I400" s="506"/>
      <c r="J400" s="506"/>
      <c r="K400" s="506"/>
      <c r="L400" s="506"/>
      <c r="M400" s="506"/>
      <c r="N400" s="506"/>
    </row>
    <row r="401" spans="1:14" ht="25.5" customHeight="1">
      <c r="A401" s="475" t="s">
        <v>352</v>
      </c>
      <c r="B401" s="471" t="s">
        <v>433</v>
      </c>
      <c r="C401" s="471" t="s">
        <v>434</v>
      </c>
      <c r="D401" s="471" t="s">
        <v>190</v>
      </c>
      <c r="E401" s="70">
        <f>'247-223 ВН доп '!G12</f>
        <v>0</v>
      </c>
      <c r="F401" s="70">
        <f>'247-223 ВН доп '!J12</f>
        <v>0</v>
      </c>
      <c r="G401" s="70">
        <f>'247-223 ВН доп '!M12</f>
        <v>0</v>
      </c>
      <c r="H401" s="506"/>
      <c r="I401" s="506"/>
      <c r="J401" s="506"/>
      <c r="K401" s="506"/>
      <c r="L401" s="506"/>
      <c r="M401" s="506"/>
      <c r="N401" s="506"/>
    </row>
    <row r="402" spans="1:14" ht="25.5" customHeight="1">
      <c r="A402" s="482" t="s">
        <v>229</v>
      </c>
      <c r="B402" s="471" t="s">
        <v>110</v>
      </c>
      <c r="C402" s="471" t="s">
        <v>21</v>
      </c>
      <c r="D402" s="471"/>
      <c r="E402" s="474">
        <f>E403+E404+E405+E406+E407+E408+E409+E411+E413+E414+E420+E421+E423</f>
        <v>680800</v>
      </c>
      <c r="F402" s="474">
        <f>F403+F404+F405+F406+F407+F408+F409+F411+F413+F414+F420+F421+F423</f>
        <v>680800</v>
      </c>
      <c r="G402" s="474">
        <f>G403+G404+G405+G406+G407+G408+G409+G411+G413+G414+G420+G421+G423</f>
        <v>680800</v>
      </c>
      <c r="H402" s="506"/>
      <c r="I402" s="506"/>
      <c r="J402" s="506"/>
      <c r="K402" s="506"/>
      <c r="L402" s="506"/>
      <c r="M402" s="506"/>
      <c r="N402" s="506"/>
    </row>
    <row r="403" spans="1:14" ht="31.5" customHeight="1">
      <c r="A403" s="475" t="s">
        <v>112</v>
      </c>
      <c r="B403" s="471" t="s">
        <v>113</v>
      </c>
      <c r="C403" s="471" t="s">
        <v>114</v>
      </c>
      <c r="D403" s="471" t="s">
        <v>115</v>
      </c>
      <c r="E403" s="70">
        <f>'111-211 безв'!E24</f>
        <v>0</v>
      </c>
      <c r="F403" s="70">
        <f>'111-211 безв'!F24</f>
        <v>0</v>
      </c>
      <c r="G403" s="70">
        <f>'111-211 безв'!G24</f>
        <v>0</v>
      </c>
      <c r="H403" s="506"/>
      <c r="I403" s="506"/>
      <c r="J403" s="506"/>
      <c r="K403" s="506"/>
      <c r="L403" s="506"/>
      <c r="M403" s="506"/>
      <c r="N403" s="506"/>
    </row>
    <row r="404" spans="1:14" ht="34.5" customHeight="1">
      <c r="A404" s="475" t="s">
        <v>116</v>
      </c>
      <c r="B404" s="471" t="s">
        <v>117</v>
      </c>
      <c r="C404" s="471" t="s">
        <v>114</v>
      </c>
      <c r="D404" s="471" t="s">
        <v>118</v>
      </c>
      <c r="E404" s="70">
        <f>'111-266 безв'!E19</f>
        <v>0</v>
      </c>
      <c r="F404" s="70">
        <f>'111-266 безв'!F19</f>
        <v>0</v>
      </c>
      <c r="G404" s="70">
        <f>'111-266 безв'!G19</f>
        <v>0</v>
      </c>
      <c r="H404" s="506"/>
      <c r="I404" s="506"/>
      <c r="J404" s="506"/>
      <c r="K404" s="506"/>
      <c r="L404" s="506"/>
      <c r="M404" s="506"/>
      <c r="N404" s="506"/>
    </row>
    <row r="405" spans="1:14" ht="30.75" customHeight="1">
      <c r="A405" s="475" t="s">
        <v>119</v>
      </c>
      <c r="B405" s="471" t="s">
        <v>120</v>
      </c>
      <c r="C405" s="471" t="s">
        <v>121</v>
      </c>
      <c r="D405" s="471" t="s">
        <v>122</v>
      </c>
      <c r="E405" s="70">
        <f>'112-212 безв'!E17</f>
        <v>0</v>
      </c>
      <c r="F405" s="70">
        <f>'112-212 безв'!F17</f>
        <v>0</v>
      </c>
      <c r="G405" s="70">
        <f>'112-212 безв'!G17</f>
        <v>0</v>
      </c>
      <c r="H405" s="506"/>
      <c r="I405" s="506"/>
      <c r="J405" s="506"/>
      <c r="K405" s="506"/>
      <c r="L405" s="506"/>
      <c r="M405" s="506"/>
      <c r="N405" s="506"/>
    </row>
    <row r="406" spans="1:14" s="483" customFormat="1" ht="39.75" customHeight="1">
      <c r="A406" s="475" t="s">
        <v>123</v>
      </c>
      <c r="B406" s="471" t="s">
        <v>124</v>
      </c>
      <c r="C406" s="471" t="s">
        <v>121</v>
      </c>
      <c r="D406" s="471" t="s">
        <v>125</v>
      </c>
      <c r="E406" s="70">
        <f>'112-214 безв'!E17</f>
        <v>0</v>
      </c>
      <c r="F406" s="70">
        <f>'112-214 безв'!F17</f>
        <v>0</v>
      </c>
      <c r="G406" s="70">
        <f>'112-214 безв'!G17</f>
        <v>0</v>
      </c>
      <c r="H406" s="506"/>
      <c r="I406" s="506"/>
      <c r="J406" s="506"/>
      <c r="K406" s="506"/>
      <c r="L406" s="506"/>
      <c r="M406" s="506"/>
      <c r="N406" s="506"/>
    </row>
    <row r="407" spans="1:14" ht="25.5" customHeight="1">
      <c r="A407" s="475" t="s">
        <v>126</v>
      </c>
      <c r="B407" s="471" t="s">
        <v>127</v>
      </c>
      <c r="C407" s="471" t="s">
        <v>121</v>
      </c>
      <c r="D407" s="471" t="s">
        <v>128</v>
      </c>
      <c r="E407" s="70">
        <f>'112-226 безв'!E17</f>
        <v>0</v>
      </c>
      <c r="F407" s="70">
        <f>'112-226 безв'!F17</f>
        <v>0</v>
      </c>
      <c r="G407" s="70">
        <f>'112-226 безв'!G17</f>
        <v>0</v>
      </c>
      <c r="H407" s="506"/>
      <c r="I407" s="506"/>
      <c r="J407" s="506"/>
      <c r="K407" s="506"/>
      <c r="L407" s="506"/>
      <c r="M407" s="506"/>
      <c r="N407" s="506"/>
    </row>
    <row r="408" spans="1:14" ht="25.5" customHeight="1">
      <c r="A408" s="475" t="s">
        <v>116</v>
      </c>
      <c r="B408" s="471" t="s">
        <v>129</v>
      </c>
      <c r="C408" s="471" t="s">
        <v>121</v>
      </c>
      <c r="D408" s="471" t="s">
        <v>118</v>
      </c>
      <c r="E408" s="70">
        <f>'112-266 безв'!E17</f>
        <v>0</v>
      </c>
      <c r="F408" s="70">
        <f>'112-266 безв'!F17</f>
        <v>0</v>
      </c>
      <c r="G408" s="70">
        <f>'112-266 безв'!G17</f>
        <v>0</v>
      </c>
      <c r="H408" s="506"/>
      <c r="I408" s="506"/>
      <c r="J408" s="506"/>
      <c r="K408" s="506"/>
      <c r="L408" s="506"/>
      <c r="M408" s="506"/>
      <c r="N408" s="506"/>
    </row>
    <row r="409" spans="1:14" ht="40.5" customHeight="1">
      <c r="A409" s="475" t="s">
        <v>132</v>
      </c>
      <c r="B409" s="471" t="s">
        <v>133</v>
      </c>
      <c r="C409" s="471" t="s">
        <v>134</v>
      </c>
      <c r="D409" s="471" t="s">
        <v>135</v>
      </c>
      <c r="E409" s="474">
        <f>'119-213  безв'!E19</f>
        <v>0</v>
      </c>
      <c r="F409" s="474">
        <f>'119-213  безв'!F19</f>
        <v>0</v>
      </c>
      <c r="G409" s="474">
        <f>'119-213  безв'!G19</f>
        <v>0</v>
      </c>
      <c r="H409" s="506"/>
      <c r="I409" s="506"/>
      <c r="J409" s="506"/>
      <c r="K409" s="506"/>
      <c r="L409" s="506"/>
      <c r="M409" s="506"/>
      <c r="N409" s="506"/>
    </row>
    <row r="410" spans="1:14" ht="27" customHeight="1">
      <c r="A410" s="475" t="s">
        <v>136</v>
      </c>
      <c r="B410" s="471" t="s">
        <v>137</v>
      </c>
      <c r="C410" s="471" t="s">
        <v>134</v>
      </c>
      <c r="D410" s="471" t="s">
        <v>135</v>
      </c>
      <c r="E410" s="70">
        <f>'119-213  безв'!E13</f>
        <v>0</v>
      </c>
      <c r="F410" s="70">
        <f>'119-213  безв'!F13</f>
        <v>0</v>
      </c>
      <c r="G410" s="70">
        <f>'119-213  безв'!G13</f>
        <v>0</v>
      </c>
      <c r="H410" s="506"/>
      <c r="I410" s="506"/>
      <c r="J410" s="506"/>
      <c r="K410" s="506"/>
      <c r="L410" s="506"/>
      <c r="M410" s="506"/>
      <c r="N410" s="506"/>
    </row>
    <row r="411" spans="1:14" ht="25.5" customHeight="1">
      <c r="A411" s="475" t="s">
        <v>138</v>
      </c>
      <c r="B411" s="471" t="s">
        <v>139</v>
      </c>
      <c r="C411" s="471" t="s">
        <v>134</v>
      </c>
      <c r="D411" s="471" t="s">
        <v>135</v>
      </c>
      <c r="E411" s="70">
        <f>'119-213  безв'!E14</f>
        <v>0</v>
      </c>
      <c r="F411" s="70">
        <f>'119-213  безв'!F14</f>
        <v>0</v>
      </c>
      <c r="G411" s="70">
        <f>'119-213  безв'!G14</f>
        <v>0</v>
      </c>
      <c r="H411" s="506"/>
      <c r="I411" s="506"/>
      <c r="J411" s="506"/>
      <c r="K411" s="506"/>
      <c r="L411" s="506"/>
      <c r="M411" s="506"/>
      <c r="N411" s="506"/>
    </row>
    <row r="412" spans="1:14" ht="25.5" customHeight="1">
      <c r="A412" s="475" t="s">
        <v>126</v>
      </c>
      <c r="B412" s="471" t="s">
        <v>140</v>
      </c>
      <c r="C412" s="471" t="s">
        <v>134</v>
      </c>
      <c r="D412" s="471" t="s">
        <v>128</v>
      </c>
      <c r="E412" s="70">
        <f>'119-226 безв'!E19</f>
        <v>0</v>
      </c>
      <c r="F412" s="70">
        <f>'119-226 безв'!F19</f>
        <v>0</v>
      </c>
      <c r="G412" s="70">
        <f>'119-226 безв'!G19</f>
        <v>0</v>
      </c>
      <c r="H412" s="60"/>
      <c r="I412" s="485"/>
      <c r="J412" s="485"/>
      <c r="K412" s="485"/>
      <c r="L412" s="485"/>
      <c r="M412" s="485"/>
      <c r="N412" s="485"/>
    </row>
    <row r="413" spans="1:14" ht="25.5" customHeight="1">
      <c r="A413" s="475" t="s">
        <v>141</v>
      </c>
      <c r="B413" s="471" t="s">
        <v>142</v>
      </c>
      <c r="C413" s="471" t="s">
        <v>143</v>
      </c>
      <c r="D413" s="471"/>
      <c r="E413" s="70">
        <v>0</v>
      </c>
      <c r="F413" s="70">
        <v>0</v>
      </c>
      <c r="G413" s="70">
        <v>0</v>
      </c>
      <c r="H413" s="506"/>
      <c r="I413" s="506"/>
      <c r="J413" s="506"/>
      <c r="K413" s="506"/>
      <c r="L413" s="506"/>
      <c r="M413" s="506"/>
      <c r="N413" s="506"/>
    </row>
    <row r="414" spans="1:14" ht="25.5" customHeight="1">
      <c r="A414" s="475" t="s">
        <v>144</v>
      </c>
      <c r="B414" s="471" t="s">
        <v>145</v>
      </c>
      <c r="C414" s="471" t="s">
        <v>146</v>
      </c>
      <c r="D414" s="471"/>
      <c r="E414" s="474">
        <f>E415+E416+E417+E418+E419</f>
        <v>0</v>
      </c>
      <c r="F414" s="474">
        <f>F415+F416+F417+F418+F419</f>
        <v>0</v>
      </c>
      <c r="G414" s="474">
        <f>G415+G416+G417+G418+G419</f>
        <v>0</v>
      </c>
      <c r="H414" s="506"/>
      <c r="I414" s="506"/>
      <c r="J414" s="506"/>
      <c r="K414" s="506"/>
      <c r="L414" s="506"/>
      <c r="M414" s="506"/>
      <c r="N414" s="506"/>
    </row>
    <row r="415" spans="1:14" ht="25.5" customHeight="1">
      <c r="A415" s="475" t="s">
        <v>147</v>
      </c>
      <c r="B415" s="471" t="s">
        <v>148</v>
      </c>
      <c r="C415" s="471" t="s">
        <v>149</v>
      </c>
      <c r="D415" s="471" t="s">
        <v>150</v>
      </c>
      <c r="E415" s="70">
        <f>'851-291 имущ безв'!E17</f>
        <v>0</v>
      </c>
      <c r="F415" s="70">
        <f>'851-291 имущ безв'!F17</f>
        <v>0</v>
      </c>
      <c r="G415" s="70">
        <f>'851-291 имущ безв'!G17</f>
        <v>0</v>
      </c>
      <c r="H415" s="506"/>
      <c r="I415" s="506"/>
      <c r="J415" s="506"/>
      <c r="K415" s="506"/>
      <c r="L415" s="506"/>
      <c r="M415" s="506"/>
      <c r="N415" s="506"/>
    </row>
    <row r="416" spans="1:14" ht="25.5" customHeight="1">
      <c r="A416" s="475" t="s">
        <v>151</v>
      </c>
      <c r="B416" s="471" t="s">
        <v>152</v>
      </c>
      <c r="C416" s="471" t="s">
        <v>149</v>
      </c>
      <c r="D416" s="471" t="s">
        <v>150</v>
      </c>
      <c r="E416" s="70">
        <f>'851-291 земля безв'!E17</f>
        <v>0</v>
      </c>
      <c r="F416" s="70">
        <f>'851-291 земля безв'!F17</f>
        <v>0</v>
      </c>
      <c r="G416" s="70">
        <f>'851-291 земля безв'!G17</f>
        <v>0</v>
      </c>
      <c r="H416" s="506"/>
      <c r="I416" s="506"/>
      <c r="J416" s="506"/>
      <c r="K416" s="506"/>
      <c r="L416" s="506"/>
      <c r="M416" s="506"/>
      <c r="N416" s="506"/>
    </row>
    <row r="417" spans="1:14" ht="25.5" customHeight="1">
      <c r="A417" s="475" t="s">
        <v>153</v>
      </c>
      <c r="B417" s="471" t="s">
        <v>154</v>
      </c>
      <c r="C417" s="471" t="s">
        <v>155</v>
      </c>
      <c r="D417" s="471" t="s">
        <v>150</v>
      </c>
      <c r="E417" s="70">
        <f>'852-291 транс безв'!E17</f>
        <v>0</v>
      </c>
      <c r="F417" s="70">
        <f>'852-291 транс безв'!F17</f>
        <v>0</v>
      </c>
      <c r="G417" s="70">
        <f>'852-291 транс безв'!G17</f>
        <v>0</v>
      </c>
      <c r="H417" s="506"/>
      <c r="I417" s="506"/>
      <c r="J417" s="506"/>
      <c r="K417" s="506"/>
      <c r="L417" s="506"/>
      <c r="M417" s="506"/>
      <c r="N417" s="506"/>
    </row>
    <row r="418" spans="1:14" ht="25.5" customHeight="1">
      <c r="A418" s="475" t="s">
        <v>156</v>
      </c>
      <c r="B418" s="471" t="s">
        <v>154</v>
      </c>
      <c r="C418" s="471" t="s">
        <v>155</v>
      </c>
      <c r="D418" s="471" t="s">
        <v>150</v>
      </c>
      <c r="E418" s="70">
        <f>'852-291пошл безв'!E17</f>
        <v>0</v>
      </c>
      <c r="F418" s="70">
        <f>'852-291пошл безв'!F17</f>
        <v>0</v>
      </c>
      <c r="G418" s="70">
        <f>'852-291пошл безв'!G17</f>
        <v>0</v>
      </c>
      <c r="H418" s="506"/>
      <c r="I418" s="506"/>
      <c r="J418" s="506"/>
      <c r="K418" s="506"/>
      <c r="L418" s="506"/>
      <c r="M418" s="506"/>
      <c r="N418" s="506"/>
    </row>
    <row r="419" spans="1:14" ht="41.25" customHeight="1">
      <c r="A419" s="475" t="s">
        <v>157</v>
      </c>
      <c r="B419" s="471" t="s">
        <v>158</v>
      </c>
      <c r="C419" s="471" t="s">
        <v>159</v>
      </c>
      <c r="D419" s="471" t="s">
        <v>150</v>
      </c>
      <c r="E419" s="70">
        <f>'853-291негатив безв'!E17</f>
        <v>0</v>
      </c>
      <c r="F419" s="70">
        <f>'853-291негатив безв'!F17</f>
        <v>0</v>
      </c>
      <c r="G419" s="70">
        <f>'853-291негатив безв'!G17</f>
        <v>0</v>
      </c>
      <c r="H419" s="506"/>
      <c r="I419" s="506"/>
      <c r="J419" s="506"/>
      <c r="K419" s="506"/>
      <c r="L419" s="506"/>
      <c r="M419" s="506"/>
      <c r="N419" s="506"/>
    </row>
    <row r="420" spans="1:14" ht="33" customHeight="1">
      <c r="A420" s="475" t="s">
        <v>160</v>
      </c>
      <c r="B420" s="471" t="s">
        <v>161</v>
      </c>
      <c r="C420" s="471" t="s">
        <v>21</v>
      </c>
      <c r="D420" s="471"/>
      <c r="E420" s="70">
        <v>0</v>
      </c>
      <c r="F420" s="70">
        <v>0</v>
      </c>
      <c r="G420" s="70">
        <v>0</v>
      </c>
      <c r="H420" s="506"/>
      <c r="I420" s="506"/>
      <c r="J420" s="506"/>
      <c r="K420" s="506"/>
      <c r="L420" s="506"/>
      <c r="M420" s="506"/>
      <c r="N420" s="506"/>
    </row>
    <row r="421" spans="1:14" ht="36.75" customHeight="1">
      <c r="A421" s="475" t="s">
        <v>162</v>
      </c>
      <c r="B421" s="471" t="s">
        <v>163</v>
      </c>
      <c r="C421" s="471" t="s">
        <v>21</v>
      </c>
      <c r="D421" s="471"/>
      <c r="E421" s="474">
        <v>600000</v>
      </c>
      <c r="F421" s="474">
        <v>600000</v>
      </c>
      <c r="G421" s="474">
        <v>600000</v>
      </c>
      <c r="H421" s="506"/>
      <c r="I421" s="506"/>
      <c r="J421" s="506"/>
      <c r="K421" s="506"/>
      <c r="L421" s="506"/>
      <c r="M421" s="506"/>
      <c r="N421" s="506"/>
    </row>
    <row r="422" spans="1:14" ht="46.5" customHeight="1">
      <c r="A422" s="475" t="s">
        <v>164</v>
      </c>
      <c r="B422" s="471" t="s">
        <v>165</v>
      </c>
      <c r="C422" s="471" t="s">
        <v>166</v>
      </c>
      <c r="D422" s="471"/>
      <c r="E422" s="70">
        <v>0</v>
      </c>
      <c r="F422" s="70">
        <v>0</v>
      </c>
      <c r="G422" s="70">
        <v>0</v>
      </c>
      <c r="H422" s="506"/>
      <c r="I422" s="506"/>
      <c r="J422" s="506"/>
      <c r="K422" s="506"/>
      <c r="L422" s="506"/>
      <c r="M422" s="506"/>
      <c r="N422" s="506"/>
    </row>
    <row r="423" spans="1:14" ht="25.5" customHeight="1">
      <c r="A423" s="490" t="s">
        <v>344</v>
      </c>
      <c r="B423" s="471" t="s">
        <v>168</v>
      </c>
      <c r="C423" s="471" t="s">
        <v>21</v>
      </c>
      <c r="D423" s="471"/>
      <c r="E423" s="474">
        <f>E424+E425+E426+E427</f>
        <v>80800</v>
      </c>
      <c r="F423" s="474">
        <f t="shared" ref="F423:G423" si="14">F424+F425+F426+F427</f>
        <v>80800</v>
      </c>
      <c r="G423" s="474">
        <f t="shared" si="14"/>
        <v>80800</v>
      </c>
      <c r="H423" s="506"/>
      <c r="I423" s="506"/>
      <c r="J423" s="506"/>
      <c r="K423" s="506"/>
      <c r="L423" s="506"/>
      <c r="M423" s="506"/>
      <c r="N423" s="506"/>
    </row>
    <row r="424" spans="1:14" ht="41.25" customHeight="1">
      <c r="A424" s="475" t="s">
        <v>436</v>
      </c>
      <c r="B424" s="471" t="s">
        <v>169</v>
      </c>
      <c r="C424" s="471" t="s">
        <v>170</v>
      </c>
      <c r="D424" s="471"/>
      <c r="E424" s="70">
        <v>0</v>
      </c>
      <c r="F424" s="70">
        <v>0</v>
      </c>
      <c r="G424" s="70">
        <v>0</v>
      </c>
      <c r="H424" s="506"/>
      <c r="I424" s="506"/>
      <c r="J424" s="506"/>
      <c r="K424" s="506"/>
      <c r="L424" s="506"/>
      <c r="M424" s="506"/>
      <c r="N424" s="506"/>
    </row>
    <row r="425" spans="1:14" ht="31.5" customHeight="1">
      <c r="A425" s="475" t="s">
        <v>171</v>
      </c>
      <c r="B425" s="471" t="s">
        <v>172</v>
      </c>
      <c r="C425" s="471" t="s">
        <v>173</v>
      </c>
      <c r="D425" s="471"/>
      <c r="E425" s="70">
        <v>0</v>
      </c>
      <c r="F425" s="70">
        <v>0</v>
      </c>
      <c r="G425" s="70">
        <v>0</v>
      </c>
      <c r="H425" s="506"/>
      <c r="I425" s="506"/>
      <c r="J425" s="506"/>
      <c r="K425" s="506"/>
      <c r="L425" s="506"/>
      <c r="M425" s="506"/>
      <c r="N425" s="506"/>
    </row>
    <row r="426" spans="1:14" ht="42" customHeight="1">
      <c r="A426" s="475" t="s">
        <v>174</v>
      </c>
      <c r="B426" s="471" t="s">
        <v>175</v>
      </c>
      <c r="C426" s="471" t="s">
        <v>176</v>
      </c>
      <c r="D426" s="471"/>
      <c r="E426" s="70">
        <v>0</v>
      </c>
      <c r="F426" s="70">
        <v>0</v>
      </c>
      <c r="G426" s="70">
        <v>0</v>
      </c>
      <c r="H426" s="506"/>
      <c r="I426" s="506"/>
      <c r="J426" s="506"/>
      <c r="K426" s="506"/>
      <c r="L426" s="506"/>
      <c r="M426" s="506"/>
      <c r="N426" s="506"/>
    </row>
    <row r="427" spans="1:14" ht="25.5" customHeight="1">
      <c r="A427" s="475" t="s">
        <v>391</v>
      </c>
      <c r="B427" s="471" t="s">
        <v>177</v>
      </c>
      <c r="C427" s="471" t="s">
        <v>178</v>
      </c>
      <c r="D427" s="471"/>
      <c r="E427" s="474">
        <f>E428+E429+E430+E433+E434+E435+E436+E437+E438+E439+E440</f>
        <v>80800</v>
      </c>
      <c r="F427" s="474">
        <f t="shared" ref="F427:G427" si="15">F428+F429+F430+F433+F434+F435+F436+F437+F438+F439+F440</f>
        <v>80800</v>
      </c>
      <c r="G427" s="474">
        <f t="shared" si="15"/>
        <v>80800</v>
      </c>
      <c r="H427" s="506"/>
      <c r="I427" s="506"/>
      <c r="J427" s="506"/>
      <c r="K427" s="506"/>
      <c r="L427" s="506"/>
      <c r="M427" s="506"/>
      <c r="N427" s="506"/>
    </row>
    <row r="428" spans="1:14" ht="25.5" customHeight="1">
      <c r="A428" s="475" t="s">
        <v>179</v>
      </c>
      <c r="B428" s="471" t="s">
        <v>177</v>
      </c>
      <c r="C428" s="471" t="s">
        <v>178</v>
      </c>
      <c r="D428" s="471" t="s">
        <v>180</v>
      </c>
      <c r="E428" s="70">
        <f>'244-221 безв'!B35</f>
        <v>0</v>
      </c>
      <c r="F428" s="70">
        <f>'244-221 безв'!C35</f>
        <v>0</v>
      </c>
      <c r="G428" s="70">
        <f>'244-221 безв'!D35</f>
        <v>0</v>
      </c>
      <c r="H428" s="506"/>
      <c r="I428" s="506"/>
      <c r="J428" s="506"/>
      <c r="K428" s="506"/>
      <c r="L428" s="506"/>
      <c r="M428" s="506"/>
      <c r="N428" s="506"/>
    </row>
    <row r="429" spans="1:14" ht="25.5" customHeight="1">
      <c r="A429" s="475" t="s">
        <v>181</v>
      </c>
      <c r="B429" s="471" t="s">
        <v>177</v>
      </c>
      <c r="C429" s="471" t="s">
        <v>178</v>
      </c>
      <c r="D429" s="471" t="s">
        <v>182</v>
      </c>
      <c r="E429" s="70">
        <f>'244-222 безв'!E21</f>
        <v>0</v>
      </c>
      <c r="F429" s="70">
        <f>'244-222 безв'!F21</f>
        <v>0</v>
      </c>
      <c r="G429" s="70">
        <f>'244-222 безв'!G21</f>
        <v>0</v>
      </c>
      <c r="H429" s="506"/>
      <c r="I429" s="506"/>
      <c r="J429" s="506"/>
      <c r="K429" s="506"/>
      <c r="L429" s="506"/>
      <c r="M429" s="506"/>
      <c r="N429" s="506"/>
    </row>
    <row r="430" spans="1:14" ht="25.5" customHeight="1">
      <c r="A430" s="475" t="s">
        <v>183</v>
      </c>
      <c r="B430" s="471" t="s">
        <v>177</v>
      </c>
      <c r="C430" s="471" t="s">
        <v>178</v>
      </c>
      <c r="D430" s="471" t="s">
        <v>184</v>
      </c>
      <c r="E430" s="474">
        <f>E431+E432</f>
        <v>0</v>
      </c>
      <c r="F430" s="474">
        <f>F431+F432</f>
        <v>0</v>
      </c>
      <c r="G430" s="474">
        <f>G431+G432</f>
        <v>0</v>
      </c>
      <c r="H430" s="506"/>
      <c r="I430" s="506"/>
      <c r="J430" s="506"/>
      <c r="K430" s="506"/>
      <c r="L430" s="506"/>
      <c r="M430" s="506"/>
      <c r="N430" s="506"/>
    </row>
    <row r="431" spans="1:14" ht="25.5" customHeight="1">
      <c r="A431" s="475" t="s">
        <v>353</v>
      </c>
      <c r="B431" s="471" t="s">
        <v>191</v>
      </c>
      <c r="C431" s="471" t="s">
        <v>178</v>
      </c>
      <c r="D431" s="471" t="s">
        <v>192</v>
      </c>
      <c r="E431" s="70">
        <f>'244-223 ВН доп '!G9+'244-223 ВН доп '!G10</f>
        <v>0</v>
      </c>
      <c r="F431" s="70">
        <f>'244-223 ВН доп '!J9+'244-223 ВН доп '!J10</f>
        <v>0</v>
      </c>
      <c r="G431" s="70">
        <f>'244-223 ВН доп '!M9+'244-223 ВН доп '!M10</f>
        <v>0</v>
      </c>
      <c r="H431" s="506"/>
      <c r="I431" s="506"/>
      <c r="J431" s="506"/>
      <c r="K431" s="506"/>
      <c r="L431" s="506"/>
      <c r="M431" s="506"/>
      <c r="N431" s="506"/>
    </row>
    <row r="432" spans="1:14" ht="25.5" customHeight="1">
      <c r="A432" s="475" t="s">
        <v>354</v>
      </c>
      <c r="B432" s="471" t="s">
        <v>193</v>
      </c>
      <c r="C432" s="471" t="s">
        <v>178</v>
      </c>
      <c r="D432" s="471" t="s">
        <v>194</v>
      </c>
      <c r="E432" s="70">
        <f>'244-223 ВН доп '!G11</f>
        <v>0</v>
      </c>
      <c r="F432" s="70">
        <f>'244-223 ВН доп '!J11</f>
        <v>0</v>
      </c>
      <c r="G432" s="70">
        <f>'244-223 ВН доп '!M11</f>
        <v>0</v>
      </c>
      <c r="H432" s="506"/>
      <c r="I432" s="506"/>
      <c r="J432" s="506"/>
      <c r="K432" s="506"/>
      <c r="L432" s="506"/>
      <c r="M432" s="506"/>
      <c r="N432" s="506"/>
    </row>
    <row r="433" spans="1:14" ht="40.5" customHeight="1">
      <c r="A433" s="475" t="s">
        <v>195</v>
      </c>
      <c r="B433" s="471" t="s">
        <v>177</v>
      </c>
      <c r="C433" s="471" t="s">
        <v>178</v>
      </c>
      <c r="D433" s="471" t="s">
        <v>196</v>
      </c>
      <c r="E433" s="70">
        <f>'244-224 безв'!E16</f>
        <v>0</v>
      </c>
      <c r="F433" s="70">
        <f>'244-224 безв'!F16</f>
        <v>0</v>
      </c>
      <c r="G433" s="70">
        <f>'244-224 безв'!G16</f>
        <v>0</v>
      </c>
      <c r="H433" s="506"/>
      <c r="I433" s="506"/>
      <c r="J433" s="506"/>
      <c r="K433" s="506"/>
      <c r="L433" s="506"/>
      <c r="M433" s="506"/>
      <c r="N433" s="506"/>
    </row>
    <row r="434" spans="1:14" ht="25.5" customHeight="1">
      <c r="A434" s="475" t="s">
        <v>197</v>
      </c>
      <c r="B434" s="471" t="s">
        <v>177</v>
      </c>
      <c r="C434" s="471" t="s">
        <v>178</v>
      </c>
      <c r="D434" s="471" t="s">
        <v>198</v>
      </c>
      <c r="E434" s="70">
        <f>'244-225 безв'!E42</f>
        <v>0</v>
      </c>
      <c r="F434" s="70">
        <f>'244-225 безв'!F42</f>
        <v>0</v>
      </c>
      <c r="G434" s="70">
        <f>'244-225 безв'!G42</f>
        <v>0</v>
      </c>
      <c r="H434" s="506"/>
      <c r="I434" s="506"/>
      <c r="J434" s="506"/>
      <c r="K434" s="506"/>
      <c r="L434" s="506"/>
      <c r="M434" s="506"/>
      <c r="N434" s="506"/>
    </row>
    <row r="435" spans="1:14" ht="25.5" customHeight="1">
      <c r="A435" s="475" t="s">
        <v>126</v>
      </c>
      <c r="B435" s="471" t="s">
        <v>177</v>
      </c>
      <c r="C435" s="471" t="s">
        <v>178</v>
      </c>
      <c r="D435" s="471" t="s">
        <v>128</v>
      </c>
      <c r="E435" s="70">
        <f>'244-226 безв'!E42</f>
        <v>40000</v>
      </c>
      <c r="F435" s="70">
        <f>'244-226 безв'!F42</f>
        <v>40000</v>
      </c>
      <c r="G435" s="70">
        <f>'244-226 безв'!G42</f>
        <v>40000</v>
      </c>
      <c r="H435" s="506"/>
      <c r="I435" s="506"/>
      <c r="J435" s="506"/>
      <c r="K435" s="506"/>
      <c r="L435" s="506"/>
      <c r="M435" s="506"/>
      <c r="N435" s="506"/>
    </row>
    <row r="436" spans="1:14" ht="25.5" customHeight="1">
      <c r="A436" s="475" t="s">
        <v>199</v>
      </c>
      <c r="B436" s="471" t="s">
        <v>177</v>
      </c>
      <c r="C436" s="471" t="s">
        <v>178</v>
      </c>
      <c r="D436" s="471" t="s">
        <v>200</v>
      </c>
      <c r="E436" s="70">
        <f>'244-227 безв'!E42</f>
        <v>0</v>
      </c>
      <c r="F436" s="70">
        <f>'244-227 безв'!F42</f>
        <v>0</v>
      </c>
      <c r="G436" s="70">
        <f>'244-227 безв'!G42</f>
        <v>0</v>
      </c>
      <c r="H436" s="506"/>
      <c r="I436" s="506"/>
      <c r="J436" s="506"/>
      <c r="K436" s="506"/>
      <c r="L436" s="506"/>
      <c r="M436" s="506"/>
      <c r="N436" s="506"/>
    </row>
    <row r="437" spans="1:14" ht="25.5" customHeight="1">
      <c r="A437" s="475" t="s">
        <v>201</v>
      </c>
      <c r="B437" s="471" t="s">
        <v>177</v>
      </c>
      <c r="C437" s="471" t="s">
        <v>178</v>
      </c>
      <c r="D437" s="471" t="s">
        <v>202</v>
      </c>
      <c r="E437" s="70">
        <f>'244-228 безв'!E42</f>
        <v>0</v>
      </c>
      <c r="F437" s="70">
        <f>'244-228 безв'!F42</f>
        <v>0</v>
      </c>
      <c r="G437" s="70">
        <f>'244-228 безв'!G42</f>
        <v>0</v>
      </c>
      <c r="H437" s="60"/>
      <c r="I437" s="485"/>
      <c r="J437" s="485"/>
      <c r="K437" s="485"/>
      <c r="L437" s="485"/>
      <c r="M437" s="485"/>
      <c r="N437" s="485"/>
    </row>
    <row r="438" spans="1:14" ht="33" customHeight="1">
      <c r="A438" s="475" t="s">
        <v>203</v>
      </c>
      <c r="B438" s="471" t="s">
        <v>177</v>
      </c>
      <c r="C438" s="471" t="s">
        <v>178</v>
      </c>
      <c r="D438" s="471" t="s">
        <v>204</v>
      </c>
      <c r="E438" s="70">
        <f>'244-229 безв'!E42</f>
        <v>0</v>
      </c>
      <c r="F438" s="70">
        <f>'244-229 безв'!F42</f>
        <v>0</v>
      </c>
      <c r="G438" s="70">
        <f>'244-229 безв'!G42</f>
        <v>0</v>
      </c>
      <c r="H438" s="506"/>
      <c r="I438" s="506"/>
      <c r="J438" s="506"/>
      <c r="K438" s="506"/>
      <c r="L438" s="506"/>
      <c r="M438" s="506"/>
      <c r="N438" s="506"/>
    </row>
    <row r="439" spans="1:14" ht="25.5" customHeight="1">
      <c r="A439" s="475" t="s">
        <v>205</v>
      </c>
      <c r="B439" s="471" t="s">
        <v>177</v>
      </c>
      <c r="C439" s="471" t="s">
        <v>178</v>
      </c>
      <c r="D439" s="471" t="s">
        <v>206</v>
      </c>
      <c r="E439" s="70">
        <f>'244-310 безв'!E42</f>
        <v>0</v>
      </c>
      <c r="F439" s="70">
        <f>'244-310 безв'!F42</f>
        <v>0</v>
      </c>
      <c r="G439" s="70">
        <f>'244-310 безв'!G42</f>
        <v>0</v>
      </c>
      <c r="H439" s="506"/>
      <c r="I439" s="506"/>
      <c r="J439" s="506"/>
      <c r="K439" s="506"/>
      <c r="L439" s="506"/>
      <c r="M439" s="506"/>
      <c r="N439" s="506"/>
    </row>
    <row r="440" spans="1:14" ht="25.5" customHeight="1">
      <c r="A440" s="475" t="s">
        <v>207</v>
      </c>
      <c r="B440" s="471" t="s">
        <v>177</v>
      </c>
      <c r="C440" s="471" t="s">
        <v>178</v>
      </c>
      <c r="D440" s="471" t="s">
        <v>208</v>
      </c>
      <c r="E440" s="474">
        <f>E441+E442+E443+E444+E445+E446+E447+E448+E449</f>
        <v>40800</v>
      </c>
      <c r="F440" s="474">
        <f>F441+F442+F443+F444+F445+F446+F447+F448+F449</f>
        <v>40800</v>
      </c>
      <c r="G440" s="474">
        <f>G441+G442+G443+G444+G445+G446+G447+G448+G449</f>
        <v>40800</v>
      </c>
      <c r="H440" s="506"/>
      <c r="I440" s="506"/>
      <c r="J440" s="506"/>
      <c r="K440" s="506"/>
      <c r="L440" s="506"/>
      <c r="M440" s="506"/>
      <c r="N440" s="506"/>
    </row>
    <row r="441" spans="1:14" ht="30" customHeight="1">
      <c r="A441" s="475" t="s">
        <v>209</v>
      </c>
      <c r="B441" s="471" t="s">
        <v>177</v>
      </c>
      <c r="C441" s="471" t="s">
        <v>178</v>
      </c>
      <c r="D441" s="471" t="s">
        <v>210</v>
      </c>
      <c r="E441" s="70">
        <f>'244-341 безв'!E15</f>
        <v>0</v>
      </c>
      <c r="F441" s="70">
        <f>'244-341 безв'!F15</f>
        <v>0</v>
      </c>
      <c r="G441" s="70">
        <f>'244-341 безв'!G15</f>
        <v>0</v>
      </c>
      <c r="H441" s="506"/>
      <c r="I441" s="506"/>
      <c r="J441" s="506"/>
      <c r="K441" s="506"/>
      <c r="L441" s="506"/>
      <c r="M441" s="506"/>
      <c r="N441" s="506"/>
    </row>
    <row r="442" spans="1:14" ht="25.5" customHeight="1">
      <c r="A442" s="475" t="s">
        <v>211</v>
      </c>
      <c r="B442" s="471" t="s">
        <v>177</v>
      </c>
      <c r="C442" s="471" t="s">
        <v>178</v>
      </c>
      <c r="D442" s="471" t="s">
        <v>212</v>
      </c>
      <c r="E442" s="70">
        <f>'244-342 безв'!E13</f>
        <v>0</v>
      </c>
      <c r="F442" s="70">
        <f>'244-342 безв'!F13</f>
        <v>0</v>
      </c>
      <c r="G442" s="70">
        <f>'244-342 безв'!G13</f>
        <v>0</v>
      </c>
      <c r="H442" s="506"/>
      <c r="I442" s="506"/>
      <c r="J442" s="506"/>
      <c r="K442" s="506"/>
      <c r="L442" s="506"/>
      <c r="M442" s="506"/>
      <c r="N442" s="506"/>
    </row>
    <row r="443" spans="1:14" ht="25.5" customHeight="1">
      <c r="A443" s="475" t="s">
        <v>213</v>
      </c>
      <c r="B443" s="471" t="s">
        <v>177</v>
      </c>
      <c r="C443" s="471" t="s">
        <v>178</v>
      </c>
      <c r="D443" s="471" t="s">
        <v>214</v>
      </c>
      <c r="E443" s="70">
        <f>'244-343 безв'!E42</f>
        <v>0</v>
      </c>
      <c r="F443" s="70">
        <f>'244-343 безв'!F42</f>
        <v>0</v>
      </c>
      <c r="G443" s="70">
        <f>'244-343 безв'!G42</f>
        <v>0</v>
      </c>
      <c r="H443" s="506"/>
      <c r="I443" s="506"/>
      <c r="J443" s="506"/>
      <c r="K443" s="506"/>
      <c r="L443" s="506"/>
      <c r="M443" s="506"/>
      <c r="N443" s="506"/>
    </row>
    <row r="444" spans="1:14" ht="25.5" customHeight="1">
      <c r="A444" s="475" t="s">
        <v>215</v>
      </c>
      <c r="B444" s="471" t="s">
        <v>177</v>
      </c>
      <c r="C444" s="471" t="s">
        <v>178</v>
      </c>
      <c r="D444" s="471" t="s">
        <v>216</v>
      </c>
      <c r="E444" s="70">
        <f>'244-344 безв'!E42</f>
        <v>0</v>
      </c>
      <c r="F444" s="70">
        <f>'244-344 безв'!F42</f>
        <v>0</v>
      </c>
      <c r="G444" s="70">
        <f>'244-344 безв'!G42</f>
        <v>0</v>
      </c>
      <c r="H444" s="506"/>
      <c r="I444" s="506"/>
      <c r="J444" s="506"/>
      <c r="K444" s="506"/>
      <c r="L444" s="506"/>
      <c r="M444" s="506"/>
      <c r="N444" s="506"/>
    </row>
    <row r="445" spans="1:14" ht="25.5" customHeight="1">
      <c r="A445" s="475" t="s">
        <v>217</v>
      </c>
      <c r="B445" s="471" t="s">
        <v>177</v>
      </c>
      <c r="C445" s="471" t="s">
        <v>178</v>
      </c>
      <c r="D445" s="471" t="s">
        <v>218</v>
      </c>
      <c r="E445" s="70">
        <f>'244-345 безв'!E42</f>
        <v>0</v>
      </c>
      <c r="F445" s="70">
        <f>'244-345 безв'!F42</f>
        <v>0</v>
      </c>
      <c r="G445" s="70">
        <f>'244-345 безв'!G42</f>
        <v>0</v>
      </c>
      <c r="H445" s="506"/>
      <c r="I445" s="506"/>
      <c r="J445" s="506"/>
      <c r="K445" s="506"/>
      <c r="L445" s="506"/>
      <c r="M445" s="506"/>
      <c r="N445" s="506"/>
    </row>
    <row r="446" spans="1:14" ht="33" customHeight="1">
      <c r="A446" s="475" t="s">
        <v>230</v>
      </c>
      <c r="B446" s="471" t="s">
        <v>177</v>
      </c>
      <c r="C446" s="471" t="s">
        <v>178</v>
      </c>
      <c r="D446" s="471" t="s">
        <v>220</v>
      </c>
      <c r="E446" s="70">
        <f>'244-346 без'!E42</f>
        <v>40800</v>
      </c>
      <c r="F446" s="70">
        <f>'244-346 без'!F42</f>
        <v>40800</v>
      </c>
      <c r="G446" s="70">
        <f>'244-346 без'!G42</f>
        <v>40800</v>
      </c>
      <c r="H446" s="506"/>
      <c r="I446" s="506"/>
      <c r="J446" s="506"/>
      <c r="K446" s="506"/>
      <c r="L446" s="506"/>
      <c r="M446" s="506"/>
      <c r="N446" s="506"/>
    </row>
    <row r="447" spans="1:14" ht="25.5" customHeight="1">
      <c r="A447" s="475" t="s">
        <v>221</v>
      </c>
      <c r="B447" s="471" t="s">
        <v>177</v>
      </c>
      <c r="C447" s="471" t="s">
        <v>178</v>
      </c>
      <c r="D447" s="471" t="s">
        <v>222</v>
      </c>
      <c r="E447" s="70">
        <f>'244-349 безв'!E42</f>
        <v>0</v>
      </c>
      <c r="F447" s="70">
        <f>'244-349 безв'!F42</f>
        <v>0</v>
      </c>
      <c r="G447" s="70">
        <f>'244-349 безв'!G42</f>
        <v>0</v>
      </c>
      <c r="H447" s="506"/>
      <c r="I447" s="506"/>
      <c r="J447" s="506"/>
      <c r="K447" s="506"/>
      <c r="L447" s="506"/>
      <c r="M447" s="506"/>
      <c r="N447" s="506"/>
    </row>
    <row r="448" spans="1:14" ht="40.5" customHeight="1">
      <c r="A448" s="475" t="s">
        <v>223</v>
      </c>
      <c r="B448" s="471" t="s">
        <v>177</v>
      </c>
      <c r="C448" s="471" t="s">
        <v>178</v>
      </c>
      <c r="D448" s="471" t="s">
        <v>224</v>
      </c>
      <c r="E448" s="70">
        <f>'244-352 безв'!E42</f>
        <v>0</v>
      </c>
      <c r="F448" s="70">
        <f>'244-352 безв'!F42</f>
        <v>0</v>
      </c>
      <c r="G448" s="70">
        <f>'244-352 безв'!G42</f>
        <v>0</v>
      </c>
      <c r="H448" s="506"/>
      <c r="I448" s="506"/>
      <c r="J448" s="506"/>
      <c r="K448" s="506"/>
      <c r="L448" s="506"/>
      <c r="M448" s="506"/>
      <c r="N448" s="506"/>
    </row>
    <row r="449" spans="1:14" ht="41.25" customHeight="1">
      <c r="A449" s="475" t="s">
        <v>225</v>
      </c>
      <c r="B449" s="471" t="s">
        <v>177</v>
      </c>
      <c r="C449" s="471" t="s">
        <v>178</v>
      </c>
      <c r="D449" s="471" t="s">
        <v>226</v>
      </c>
      <c r="E449" s="70">
        <f>'244-353 безв'!E42</f>
        <v>0</v>
      </c>
      <c r="F449" s="70">
        <f>'244-353 безв'!F42</f>
        <v>0</v>
      </c>
      <c r="G449" s="70">
        <f>'244-353 безв'!G42</f>
        <v>0</v>
      </c>
      <c r="H449" s="506"/>
      <c r="I449" s="506"/>
      <c r="J449" s="506"/>
      <c r="K449" s="506"/>
      <c r="L449" s="506"/>
      <c r="M449" s="506"/>
      <c r="N449" s="506"/>
    </row>
    <row r="450" spans="1:14" ht="49.5" customHeight="1">
      <c r="A450" s="475" t="s">
        <v>428</v>
      </c>
      <c r="B450" s="471" t="s">
        <v>245</v>
      </c>
      <c r="C450" s="471" t="s">
        <v>429</v>
      </c>
      <c r="D450" s="471"/>
      <c r="E450" s="70"/>
      <c r="F450" s="70"/>
      <c r="G450" s="70"/>
      <c r="H450" s="486"/>
      <c r="I450" s="487"/>
      <c r="J450" s="487"/>
      <c r="K450" s="487"/>
      <c r="L450" s="487"/>
      <c r="M450" s="487"/>
      <c r="N450" s="488"/>
    </row>
    <row r="451" spans="1:14" ht="25.5" customHeight="1">
      <c r="A451" s="475" t="s">
        <v>435</v>
      </c>
      <c r="B451" s="471" t="s">
        <v>430</v>
      </c>
      <c r="C451" s="471" t="s">
        <v>434</v>
      </c>
      <c r="D451" s="471" t="s">
        <v>184</v>
      </c>
      <c r="E451" s="474">
        <f>E452+E453+E454</f>
        <v>0</v>
      </c>
      <c r="F451" s="474">
        <f>F452+F453+F454</f>
        <v>0</v>
      </c>
      <c r="G451" s="474">
        <f>G452+G453+G454</f>
        <v>0</v>
      </c>
      <c r="H451" s="512"/>
      <c r="I451" s="513"/>
      <c r="J451" s="513"/>
      <c r="K451" s="513"/>
      <c r="L451" s="513"/>
      <c r="M451" s="513"/>
      <c r="N451" s="514"/>
    </row>
    <row r="452" spans="1:14" ht="25.5" customHeight="1">
      <c r="A452" s="475" t="s">
        <v>350</v>
      </c>
      <c r="B452" s="471" t="s">
        <v>431</v>
      </c>
      <c r="C452" s="471" t="s">
        <v>434</v>
      </c>
      <c r="D452" s="471" t="s">
        <v>186</v>
      </c>
      <c r="E452" s="70">
        <f>'247-223 безв'!G9</f>
        <v>0</v>
      </c>
      <c r="F452" s="70">
        <f>'247-223 безв'!J9</f>
        <v>0</v>
      </c>
      <c r="G452" s="70">
        <f>'247-223 безв'!M9</f>
        <v>0</v>
      </c>
      <c r="H452" s="506"/>
      <c r="I452" s="506"/>
      <c r="J452" s="506"/>
      <c r="K452" s="506"/>
      <c r="L452" s="506"/>
      <c r="M452" s="506"/>
      <c r="N452" s="506"/>
    </row>
    <row r="453" spans="1:14" ht="25.5" customHeight="1">
      <c r="A453" s="475" t="s">
        <v>351</v>
      </c>
      <c r="B453" s="471" t="s">
        <v>432</v>
      </c>
      <c r="C453" s="471" t="s">
        <v>434</v>
      </c>
      <c r="D453" s="471" t="s">
        <v>188</v>
      </c>
      <c r="E453" s="70">
        <f>'247-223 безв'!G10+'247-223 безв'!G11</f>
        <v>0</v>
      </c>
      <c r="F453" s="70">
        <f>'247-223 безв'!J10+'247-223 безв'!J11</f>
        <v>0</v>
      </c>
      <c r="G453" s="70">
        <f>'247-223 безв'!M10+'247-223 безв'!M11</f>
        <v>0</v>
      </c>
      <c r="H453" s="506"/>
      <c r="I453" s="506"/>
      <c r="J453" s="506"/>
      <c r="K453" s="506"/>
      <c r="L453" s="506"/>
      <c r="M453" s="506"/>
      <c r="N453" s="506"/>
    </row>
    <row r="454" spans="1:14" ht="25.5" customHeight="1">
      <c r="A454" s="475" t="s">
        <v>352</v>
      </c>
      <c r="B454" s="471" t="s">
        <v>433</v>
      </c>
      <c r="C454" s="471" t="s">
        <v>434</v>
      </c>
      <c r="D454" s="471" t="s">
        <v>190</v>
      </c>
      <c r="E454" s="70">
        <f>'247-223 безв'!G12</f>
        <v>0</v>
      </c>
      <c r="F454" s="70">
        <f>'247-223 безв'!J12</f>
        <v>0</v>
      </c>
      <c r="G454" s="70">
        <f>'247-223 безв'!M12</f>
        <v>0</v>
      </c>
      <c r="H454" s="506"/>
      <c r="I454" s="506"/>
      <c r="J454" s="506"/>
      <c r="K454" s="506"/>
      <c r="L454" s="506"/>
      <c r="M454" s="506"/>
      <c r="N454" s="506"/>
    </row>
    <row r="455" spans="1:14" ht="25.5" customHeight="1">
      <c r="A455" s="472" t="s">
        <v>231</v>
      </c>
      <c r="B455" s="471"/>
      <c r="C455" s="471"/>
      <c r="D455" s="471"/>
      <c r="E455" s="474">
        <f>E466+E472+E473</f>
        <v>1880400.26</v>
      </c>
      <c r="F455" s="474">
        <f t="shared" ref="F455:G455" si="16">F466+F468+F472+F473</f>
        <v>2279683.92</v>
      </c>
      <c r="G455" s="474">
        <f t="shared" si="16"/>
        <v>2359228.3200000003</v>
      </c>
      <c r="H455" s="506"/>
      <c r="I455" s="506"/>
      <c r="J455" s="506"/>
      <c r="K455" s="506"/>
      <c r="L455" s="506"/>
      <c r="M455" s="506"/>
      <c r="N455" s="506"/>
    </row>
    <row r="456" spans="1:14" ht="25.5" customHeight="1">
      <c r="A456" s="475" t="s">
        <v>392</v>
      </c>
      <c r="B456" s="471"/>
      <c r="C456" s="471" t="s">
        <v>176</v>
      </c>
      <c r="D456" s="471"/>
      <c r="E456" s="70">
        <f>E457+E458</f>
        <v>0</v>
      </c>
      <c r="F456" s="70">
        <f>F457+F458</f>
        <v>0</v>
      </c>
      <c r="G456" s="70">
        <f>G457+G458</f>
        <v>0</v>
      </c>
      <c r="H456" s="525"/>
      <c r="I456" s="525"/>
      <c r="J456" s="525"/>
      <c r="K456" s="525"/>
      <c r="L456" s="525"/>
      <c r="M456" s="525"/>
      <c r="N456" s="525"/>
    </row>
    <row r="457" spans="1:14" ht="25.5" customHeight="1">
      <c r="A457" s="475" t="s">
        <v>395</v>
      </c>
      <c r="B457" s="471"/>
      <c r="C457" s="471"/>
      <c r="D457" s="471"/>
      <c r="E457" s="70">
        <f>'243- кап.рем.1'!E42</f>
        <v>0</v>
      </c>
      <c r="F457" s="70">
        <f>'243- кап.рем.1'!F42</f>
        <v>0</v>
      </c>
      <c r="G457" s="70">
        <f>'243- кап.рем.1'!G42</f>
        <v>0</v>
      </c>
      <c r="H457" s="506"/>
      <c r="I457" s="506"/>
      <c r="J457" s="506"/>
      <c r="K457" s="506"/>
      <c r="L457" s="506"/>
      <c r="M457" s="506"/>
      <c r="N457" s="506"/>
    </row>
    <row r="458" spans="1:14" ht="25.5" customHeight="1">
      <c r="A458" s="475" t="s">
        <v>396</v>
      </c>
      <c r="B458" s="471"/>
      <c r="C458" s="471" t="s">
        <v>178</v>
      </c>
      <c r="D458" s="471" t="s">
        <v>198</v>
      </c>
      <c r="E458" s="70">
        <f>'225 кап.рем.'!E14</f>
        <v>0</v>
      </c>
      <c r="F458" s="70">
        <f>'225 кап.рем.'!F14</f>
        <v>0</v>
      </c>
      <c r="G458" s="70">
        <f>'225 кап.рем.'!G14</f>
        <v>0</v>
      </c>
      <c r="H458" s="506"/>
      <c r="I458" s="506"/>
      <c r="J458" s="506"/>
      <c r="K458" s="506"/>
      <c r="L458" s="506"/>
      <c r="M458" s="506"/>
      <c r="N458" s="506"/>
    </row>
    <row r="459" spans="1:14" ht="25.5" customHeight="1">
      <c r="A459" s="475" t="s">
        <v>232</v>
      </c>
      <c r="B459" s="471"/>
      <c r="C459" s="471" t="s">
        <v>178</v>
      </c>
      <c r="D459" s="471" t="s">
        <v>206</v>
      </c>
      <c r="E459" s="70">
        <f>E460+E461+E462</f>
        <v>0</v>
      </c>
      <c r="F459" s="70">
        <f>F460+F461+F462</f>
        <v>0</v>
      </c>
      <c r="G459" s="70">
        <f>G460+G461+G462</f>
        <v>0</v>
      </c>
      <c r="H459" s="506"/>
      <c r="I459" s="506"/>
      <c r="J459" s="506"/>
      <c r="K459" s="506"/>
      <c r="L459" s="506"/>
      <c r="M459" s="506"/>
      <c r="N459" s="506"/>
    </row>
    <row r="460" spans="1:14" ht="25.5" customHeight="1">
      <c r="A460" s="475" t="s">
        <v>397</v>
      </c>
      <c r="B460" s="471"/>
      <c r="C460" s="471" t="s">
        <v>178</v>
      </c>
      <c r="D460" s="471" t="s">
        <v>206</v>
      </c>
      <c r="E460" s="70">
        <f>'244-310 целевая'!E10</f>
        <v>0</v>
      </c>
      <c r="F460" s="70">
        <f>'244-310 целевая'!F10</f>
        <v>0</v>
      </c>
      <c r="G460" s="70">
        <f>'244-310 целевая'!G10</f>
        <v>0</v>
      </c>
      <c r="H460" s="506"/>
      <c r="I460" s="506"/>
      <c r="J460" s="506"/>
      <c r="K460" s="506"/>
      <c r="L460" s="506"/>
      <c r="M460" s="506"/>
      <c r="N460" s="506"/>
    </row>
    <row r="461" spans="1:14" ht="25.5" customHeight="1">
      <c r="A461" s="475" t="s">
        <v>398</v>
      </c>
      <c r="B461" s="471"/>
      <c r="C461" s="471" t="s">
        <v>178</v>
      </c>
      <c r="D461" s="471" t="s">
        <v>206</v>
      </c>
      <c r="E461" s="70">
        <f>'244-310 целевая'!E11</f>
        <v>0</v>
      </c>
      <c r="F461" s="70">
        <f>'244-310 целевая'!F11</f>
        <v>0</v>
      </c>
      <c r="G461" s="70">
        <f>'244-310 целевая'!G11</f>
        <v>0</v>
      </c>
      <c r="H461" s="506"/>
      <c r="I461" s="506"/>
      <c r="J461" s="506"/>
      <c r="K461" s="506"/>
      <c r="L461" s="506"/>
      <c r="M461" s="506"/>
      <c r="N461" s="506"/>
    </row>
    <row r="462" spans="1:14" ht="25.5" customHeight="1">
      <c r="A462" s="475" t="s">
        <v>399</v>
      </c>
      <c r="B462" s="471"/>
      <c r="C462" s="471" t="s">
        <v>178</v>
      </c>
      <c r="D462" s="471" t="s">
        <v>206</v>
      </c>
      <c r="E462" s="70">
        <f>'244-310 целевая'!E12</f>
        <v>0</v>
      </c>
      <c r="F462" s="70">
        <f>'244-310 целевая'!F12</f>
        <v>0</v>
      </c>
      <c r="G462" s="70">
        <f>'244-310 целевая'!G12</f>
        <v>0</v>
      </c>
      <c r="H462" s="506"/>
      <c r="I462" s="506"/>
      <c r="J462" s="506"/>
      <c r="K462" s="506"/>
      <c r="L462" s="506"/>
      <c r="M462" s="506"/>
      <c r="N462" s="506"/>
    </row>
    <row r="463" spans="1:14" ht="41.25" customHeight="1">
      <c r="A463" s="475" t="s">
        <v>233</v>
      </c>
      <c r="B463" s="471"/>
      <c r="C463" s="471" t="s">
        <v>178</v>
      </c>
      <c r="D463" s="471"/>
      <c r="E463" s="70">
        <f>E464+E465</f>
        <v>0</v>
      </c>
      <c r="F463" s="70">
        <f>F464+F465</f>
        <v>0</v>
      </c>
      <c r="G463" s="70">
        <f>G464+G465</f>
        <v>0</v>
      </c>
      <c r="H463" s="506"/>
      <c r="I463" s="506"/>
      <c r="J463" s="506"/>
      <c r="K463" s="506"/>
      <c r="L463" s="506"/>
      <c r="M463" s="506"/>
      <c r="N463" s="506"/>
    </row>
    <row r="464" spans="1:14" ht="25.5" customHeight="1">
      <c r="A464" s="475" t="s">
        <v>400</v>
      </c>
      <c r="B464" s="471"/>
      <c r="C464" s="471" t="s">
        <v>178</v>
      </c>
      <c r="D464" s="471"/>
      <c r="E464" s="70">
        <f>'244- доступ 1 '!E42</f>
        <v>0</v>
      </c>
      <c r="F464" s="70">
        <f>'244- доступ 1 '!F42</f>
        <v>0</v>
      </c>
      <c r="G464" s="70">
        <f>'244- доступ 1 '!G42</f>
        <v>0</v>
      </c>
      <c r="H464" s="506"/>
      <c r="I464" s="506"/>
      <c r="J464" s="506"/>
      <c r="K464" s="506"/>
      <c r="L464" s="506"/>
      <c r="M464" s="506"/>
      <c r="N464" s="506"/>
    </row>
    <row r="465" spans="1:14" ht="25.5" customHeight="1">
      <c r="A465" s="475" t="s">
        <v>401</v>
      </c>
      <c r="B465" s="471"/>
      <c r="C465" s="471" t="s">
        <v>178</v>
      </c>
      <c r="D465" s="471"/>
      <c r="E465" s="70">
        <f>'244- доступ 2'!E42</f>
        <v>0</v>
      </c>
      <c r="F465" s="70">
        <f>'244- доступ 2'!F42</f>
        <v>0</v>
      </c>
      <c r="G465" s="70">
        <f>'244- доступ 2'!G42</f>
        <v>0</v>
      </c>
      <c r="H465" s="506"/>
      <c r="I465" s="506"/>
      <c r="J465" s="506"/>
      <c r="K465" s="506"/>
      <c r="L465" s="506"/>
      <c r="M465" s="506"/>
      <c r="N465" s="506"/>
    </row>
    <row r="466" spans="1:14" ht="37.5" customHeight="1">
      <c r="A466" s="475" t="s">
        <v>234</v>
      </c>
      <c r="B466" s="471"/>
      <c r="C466" s="471" t="s">
        <v>178</v>
      </c>
      <c r="D466" s="471"/>
      <c r="E466" s="70">
        <f>E468</f>
        <v>238466.66</v>
      </c>
      <c r="F466" s="70">
        <f>F467</f>
        <v>305000</v>
      </c>
      <c r="G466" s="70">
        <f>G467</f>
        <v>0</v>
      </c>
      <c r="H466" s="506"/>
      <c r="I466" s="506"/>
      <c r="J466" s="506"/>
      <c r="K466" s="506"/>
      <c r="L466" s="506"/>
      <c r="M466" s="506"/>
      <c r="N466" s="506"/>
    </row>
    <row r="467" spans="1:14" ht="44.25" customHeight="1">
      <c r="A467" s="475" t="s">
        <v>346</v>
      </c>
      <c r="B467" s="471"/>
      <c r="C467" s="471" t="s">
        <v>178</v>
      </c>
      <c r="D467" s="471" t="s">
        <v>128</v>
      </c>
      <c r="E467" s="70">
        <f>'244- пожарка 1'!E42</f>
        <v>0</v>
      </c>
      <c r="F467" s="70">
        <f>'244- пожарка 1'!F42</f>
        <v>305000</v>
      </c>
      <c r="G467" s="70">
        <f>'244- пожарка 1'!G42</f>
        <v>0</v>
      </c>
      <c r="H467" s="506"/>
      <c r="I467" s="506"/>
      <c r="J467" s="506"/>
      <c r="K467" s="506"/>
      <c r="L467" s="506"/>
      <c r="M467" s="506"/>
      <c r="N467" s="506"/>
    </row>
    <row r="468" spans="1:14" ht="54" customHeight="1">
      <c r="A468" s="475" t="s">
        <v>1021</v>
      </c>
      <c r="B468" s="471"/>
      <c r="C468" s="471" t="s">
        <v>178</v>
      </c>
      <c r="D468" s="471" t="s">
        <v>977</v>
      </c>
      <c r="E468" s="70">
        <v>238466.66</v>
      </c>
      <c r="F468" s="70">
        <f>F469+F470</f>
        <v>0</v>
      </c>
      <c r="G468" s="70">
        <f>G469+G470</f>
        <v>0</v>
      </c>
      <c r="H468" s="506"/>
      <c r="I468" s="506"/>
      <c r="J468" s="506"/>
      <c r="K468" s="506"/>
      <c r="L468" s="506"/>
      <c r="M468" s="506"/>
      <c r="N468" s="506"/>
    </row>
    <row r="469" spans="1:14" ht="25.5" customHeight="1">
      <c r="A469" s="475" t="s">
        <v>404</v>
      </c>
      <c r="B469" s="471"/>
      <c r="C469" s="471" t="s">
        <v>178</v>
      </c>
      <c r="D469" s="471" t="s">
        <v>198</v>
      </c>
      <c r="E469" s="70">
        <f>'244-225 террор'!E42</f>
        <v>0</v>
      </c>
      <c r="F469" s="70">
        <f>'244-225 террор'!F42</f>
        <v>0</v>
      </c>
      <c r="G469" s="70">
        <f>'244-225 террор'!G42</f>
        <v>0</v>
      </c>
      <c r="H469" s="506"/>
      <c r="I469" s="506"/>
      <c r="J469" s="506"/>
      <c r="K469" s="506"/>
      <c r="L469" s="506"/>
      <c r="M469" s="506"/>
      <c r="N469" s="506"/>
    </row>
    <row r="470" spans="1:14" ht="25.5" customHeight="1">
      <c r="A470" s="475" t="s">
        <v>126</v>
      </c>
      <c r="B470" s="471"/>
      <c r="C470" s="471" t="s">
        <v>178</v>
      </c>
      <c r="D470" s="471" t="s">
        <v>128</v>
      </c>
      <c r="E470" s="70">
        <f>'244-226 террор '!E42</f>
        <v>0</v>
      </c>
      <c r="F470" s="70">
        <f>'244-226 террор '!F42</f>
        <v>0</v>
      </c>
      <c r="G470" s="70">
        <f>'244-226 террор '!G42</f>
        <v>0</v>
      </c>
      <c r="H470" s="506"/>
      <c r="I470" s="506"/>
      <c r="J470" s="506"/>
      <c r="K470" s="506"/>
      <c r="L470" s="506"/>
      <c r="M470" s="506"/>
      <c r="N470" s="506"/>
    </row>
    <row r="471" spans="1:14" ht="25.5" customHeight="1">
      <c r="A471" s="475" t="s">
        <v>201</v>
      </c>
      <c r="B471" s="471"/>
      <c r="C471" s="471" t="s">
        <v>178</v>
      </c>
      <c r="D471" s="471" t="s">
        <v>202</v>
      </c>
      <c r="E471" s="70">
        <f>'244-228 цел кап влож'!E42</f>
        <v>0</v>
      </c>
      <c r="F471" s="70">
        <f>'244-228 цел кап влож'!F42</f>
        <v>0</v>
      </c>
      <c r="G471" s="70">
        <f>'244-228 цел кап влож'!G42</f>
        <v>0</v>
      </c>
      <c r="H471" s="506"/>
      <c r="I471" s="506"/>
      <c r="J471" s="506"/>
      <c r="K471" s="506"/>
      <c r="L471" s="506"/>
      <c r="M471" s="506"/>
      <c r="N471" s="506"/>
    </row>
    <row r="472" spans="1:14" ht="30.75" customHeight="1">
      <c r="A472" s="475" t="s">
        <v>235</v>
      </c>
      <c r="B472" s="471"/>
      <c r="C472" s="471" t="s">
        <v>178</v>
      </c>
      <c r="D472" s="471"/>
      <c r="E472" s="70">
        <f>'244 гранты'!E42</f>
        <v>0</v>
      </c>
      <c r="F472" s="70">
        <f>'244 гранты'!F42</f>
        <v>356098</v>
      </c>
      <c r="G472" s="70">
        <f>'244 гранты'!G42</f>
        <v>675900</v>
      </c>
      <c r="H472" s="506"/>
      <c r="I472" s="506"/>
      <c r="J472" s="506"/>
      <c r="K472" s="506"/>
      <c r="L472" s="506"/>
      <c r="M472" s="506"/>
      <c r="N472" s="506"/>
    </row>
    <row r="473" spans="1:14" ht="53.25" customHeight="1">
      <c r="A473" s="475" t="s">
        <v>236</v>
      </c>
      <c r="B473" s="471"/>
      <c r="C473" s="471" t="s">
        <v>237</v>
      </c>
      <c r="D473" s="471"/>
      <c r="E473" s="70">
        <f>E474+E475</f>
        <v>1641933.6</v>
      </c>
      <c r="F473" s="70">
        <f>F474+F475</f>
        <v>1618585.92</v>
      </c>
      <c r="G473" s="70">
        <f>G474+G475</f>
        <v>1683328.32</v>
      </c>
      <c r="H473" s="506"/>
      <c r="I473" s="506"/>
      <c r="J473" s="506"/>
      <c r="K473" s="506"/>
      <c r="L473" s="506"/>
      <c r="M473" s="506"/>
      <c r="N473" s="506"/>
    </row>
    <row r="474" spans="1:14" ht="42" customHeight="1">
      <c r="A474" s="475" t="s">
        <v>355</v>
      </c>
      <c r="B474" s="471"/>
      <c r="C474" s="471" t="s">
        <v>237</v>
      </c>
      <c r="D474" s="471" t="s">
        <v>238</v>
      </c>
      <c r="E474" s="70">
        <f>'321-265 меры'!E42</f>
        <v>0</v>
      </c>
      <c r="F474" s="70">
        <f>'321-265 меры'!F42</f>
        <v>0</v>
      </c>
      <c r="G474" s="70">
        <f>'321-265 меры'!G42</f>
        <v>0</v>
      </c>
      <c r="H474" s="506"/>
      <c r="I474" s="506"/>
      <c r="J474" s="506"/>
      <c r="K474" s="506"/>
      <c r="L474" s="506"/>
      <c r="M474" s="506"/>
      <c r="N474" s="506"/>
    </row>
    <row r="475" spans="1:14" ht="49.5" customHeight="1">
      <c r="A475" s="475" t="s">
        <v>356</v>
      </c>
      <c r="B475" s="471"/>
      <c r="C475" s="471" t="s">
        <v>121</v>
      </c>
      <c r="D475" s="471" t="s">
        <v>239</v>
      </c>
      <c r="E475" s="70">
        <f>'112-267 меры '!E11</f>
        <v>1641933.6</v>
      </c>
      <c r="F475" s="70">
        <f>'112-267 меры '!F11</f>
        <v>1618585.92</v>
      </c>
      <c r="G475" s="70">
        <f>'112-267 меры '!G11</f>
        <v>1683328.32</v>
      </c>
      <c r="H475" s="506"/>
      <c r="I475" s="506"/>
      <c r="J475" s="506"/>
      <c r="K475" s="506"/>
      <c r="L475" s="506"/>
      <c r="M475" s="506"/>
      <c r="N475" s="506"/>
    </row>
    <row r="476" spans="1:14" ht="28.5" customHeight="1">
      <c r="A476" s="475" t="s">
        <v>673</v>
      </c>
      <c r="B476" s="471"/>
      <c r="C476" s="471" t="s">
        <v>114</v>
      </c>
      <c r="D476" s="471" t="s">
        <v>115</v>
      </c>
      <c r="E476" s="70">
        <f>'111-211 СДУ'!E24</f>
        <v>0</v>
      </c>
      <c r="F476" s="70">
        <f>'111-211 СДУ'!F24</f>
        <v>0</v>
      </c>
      <c r="G476" s="70">
        <f>'111-211 СДУ'!G24</f>
        <v>0</v>
      </c>
      <c r="H476" s="485"/>
      <c r="I476" s="485"/>
      <c r="J476" s="485"/>
      <c r="K476" s="485"/>
      <c r="L476" s="485"/>
      <c r="M476" s="485"/>
      <c r="N476" s="485"/>
    </row>
    <row r="477" spans="1:14" ht="28.5" customHeight="1">
      <c r="A477" s="475" t="s">
        <v>892</v>
      </c>
      <c r="B477" s="471"/>
      <c r="C477" s="471" t="s">
        <v>134</v>
      </c>
      <c r="D477" s="471" t="s">
        <v>135</v>
      </c>
      <c r="E477" s="70">
        <f>'119-213 СДУ'!E19</f>
        <v>0</v>
      </c>
      <c r="F477" s="70">
        <f>'119-213 СДУ'!F19</f>
        <v>0</v>
      </c>
      <c r="G477" s="70">
        <f>'119-213 СДУ'!G19</f>
        <v>0</v>
      </c>
      <c r="H477" s="485"/>
      <c r="I477" s="485"/>
      <c r="J477" s="485"/>
      <c r="K477" s="485"/>
      <c r="L477" s="485"/>
      <c r="M477" s="485"/>
      <c r="N477" s="485"/>
    </row>
    <row r="478" spans="1:14" ht="28.5" customHeight="1">
      <c r="A478" s="475" t="s">
        <v>126</v>
      </c>
      <c r="B478" s="471"/>
      <c r="C478" s="471" t="s">
        <v>178</v>
      </c>
      <c r="D478" s="471" t="s">
        <v>128</v>
      </c>
      <c r="E478" s="70">
        <f>'244-226 СДУ'!E42</f>
        <v>0</v>
      </c>
      <c r="F478" s="70">
        <f>'244-226 СДУ'!F42</f>
        <v>0</v>
      </c>
      <c r="G478" s="70">
        <f>'244-226 СДУ'!G42</f>
        <v>0</v>
      </c>
      <c r="H478" s="485"/>
      <c r="I478" s="485"/>
      <c r="J478" s="485"/>
      <c r="K478" s="485"/>
      <c r="L478" s="485"/>
      <c r="M478" s="485"/>
      <c r="N478" s="485"/>
    </row>
    <row r="479" spans="1:14" ht="28.5" customHeight="1">
      <c r="A479" s="475" t="s">
        <v>205</v>
      </c>
      <c r="B479" s="471"/>
      <c r="C479" s="471" t="s">
        <v>178</v>
      </c>
      <c r="D479" s="471" t="s">
        <v>206</v>
      </c>
      <c r="E479" s="70">
        <f>'244-310 СДУ'!E42</f>
        <v>0</v>
      </c>
      <c r="F479" s="70">
        <f>'244-310 СДУ'!F42</f>
        <v>0</v>
      </c>
      <c r="G479" s="70">
        <f>'244-310 СДУ'!G42</f>
        <v>0</v>
      </c>
      <c r="H479" s="485"/>
      <c r="I479" s="485"/>
      <c r="J479" s="485"/>
      <c r="K479" s="485"/>
      <c r="L479" s="485"/>
      <c r="M479" s="485"/>
      <c r="N479" s="485"/>
    </row>
    <row r="480" spans="1:14" ht="28.5" customHeight="1">
      <c r="A480" s="475" t="s">
        <v>217</v>
      </c>
      <c r="B480" s="471"/>
      <c r="C480" s="471" t="s">
        <v>178</v>
      </c>
      <c r="D480" s="471" t="s">
        <v>218</v>
      </c>
      <c r="E480" s="70">
        <f>'244-345 СДУ'!E42</f>
        <v>0</v>
      </c>
      <c r="F480" s="70">
        <f>'244-345 СДУ'!F42</f>
        <v>0</v>
      </c>
      <c r="G480" s="70">
        <f>'244-345 СДУ'!G42</f>
        <v>0</v>
      </c>
      <c r="H480" s="485"/>
      <c r="I480" s="485"/>
      <c r="J480" s="485"/>
      <c r="K480" s="485"/>
      <c r="L480" s="485"/>
      <c r="M480" s="485"/>
      <c r="N480" s="485"/>
    </row>
    <row r="481" spans="1:14" ht="28.5" customHeight="1">
      <c r="A481" s="475" t="s">
        <v>219</v>
      </c>
      <c r="B481" s="471"/>
      <c r="C481" s="471" t="s">
        <v>178</v>
      </c>
      <c r="D481" s="471" t="s">
        <v>220</v>
      </c>
      <c r="E481" s="70">
        <f>'244-346 СДУ'!E42</f>
        <v>0</v>
      </c>
      <c r="F481" s="70">
        <f>'244-346 СДУ'!F42</f>
        <v>0</v>
      </c>
      <c r="G481" s="70">
        <f>'244-346 СДУ'!G42</f>
        <v>0</v>
      </c>
      <c r="H481" s="485"/>
      <c r="I481" s="485"/>
      <c r="J481" s="485"/>
      <c r="K481" s="485"/>
      <c r="L481" s="485"/>
      <c r="M481" s="485"/>
      <c r="N481" s="485"/>
    </row>
    <row r="482" spans="1:14" ht="25.5" customHeight="1">
      <c r="A482" s="482" t="s">
        <v>240</v>
      </c>
      <c r="B482" s="480" t="s">
        <v>110</v>
      </c>
      <c r="C482" s="480" t="s">
        <v>21</v>
      </c>
      <c r="D482" s="480"/>
      <c r="E482" s="474">
        <f>E483+E484+E485+E486+E487+E488+E490+E494+E495+E504</f>
        <v>0</v>
      </c>
      <c r="F482" s="474">
        <f>F483+F484+F485+F486+F487+F488+F490+F494+F495+F504</f>
        <v>0</v>
      </c>
      <c r="G482" s="474">
        <f>G483+G484+G485+G486+G487+G488+G490+G494+G495+G504</f>
        <v>0</v>
      </c>
      <c r="H482" s="506"/>
      <c r="I482" s="506"/>
      <c r="J482" s="506"/>
      <c r="K482" s="506"/>
      <c r="L482" s="506"/>
      <c r="M482" s="506"/>
      <c r="N482" s="506"/>
    </row>
    <row r="483" spans="1:14" ht="25.5" customHeight="1">
      <c r="A483" s="475" t="s">
        <v>112</v>
      </c>
      <c r="B483" s="471" t="s">
        <v>113</v>
      </c>
      <c r="C483" s="471" t="s">
        <v>114</v>
      </c>
      <c r="D483" s="471" t="s">
        <v>115</v>
      </c>
      <c r="E483" s="70">
        <f>'111-211 подсобн'!E24</f>
        <v>0</v>
      </c>
      <c r="F483" s="70">
        <f>'111-211 подсобн'!F24</f>
        <v>0</v>
      </c>
      <c r="G483" s="70">
        <f>'111-211 подсобн'!G24</f>
        <v>0</v>
      </c>
      <c r="H483" s="506"/>
      <c r="I483" s="506"/>
      <c r="J483" s="506"/>
      <c r="K483" s="506"/>
      <c r="L483" s="506"/>
      <c r="M483" s="506"/>
      <c r="N483" s="506"/>
    </row>
    <row r="484" spans="1:14" ht="31.5" customHeight="1">
      <c r="A484" s="475" t="s">
        <v>116</v>
      </c>
      <c r="B484" s="471" t="s">
        <v>117</v>
      </c>
      <c r="C484" s="471" t="s">
        <v>114</v>
      </c>
      <c r="D484" s="471" t="s">
        <v>118</v>
      </c>
      <c r="E484" s="70">
        <f>'111-266 подсоб'!E19</f>
        <v>0</v>
      </c>
      <c r="F484" s="70">
        <f>'111-266 подсоб'!F19</f>
        <v>0</v>
      </c>
      <c r="G484" s="70">
        <f>'111-266 подсоб'!G19</f>
        <v>0</v>
      </c>
      <c r="H484" s="506"/>
      <c r="I484" s="506"/>
      <c r="J484" s="506"/>
      <c r="K484" s="506"/>
      <c r="L484" s="506"/>
      <c r="M484" s="506"/>
      <c r="N484" s="506"/>
    </row>
    <row r="485" spans="1:14" ht="33" customHeight="1">
      <c r="A485" s="475" t="s">
        <v>119</v>
      </c>
      <c r="B485" s="471" t="s">
        <v>120</v>
      </c>
      <c r="C485" s="471" t="s">
        <v>121</v>
      </c>
      <c r="D485" s="471" t="s">
        <v>122</v>
      </c>
      <c r="E485" s="70">
        <f>'112-212 подсоб'!E17</f>
        <v>0</v>
      </c>
      <c r="F485" s="70">
        <f>'112-212 подсоб'!F17</f>
        <v>0</v>
      </c>
      <c r="G485" s="70">
        <f>'112-212 подсоб'!G17</f>
        <v>0</v>
      </c>
      <c r="H485" s="506"/>
      <c r="I485" s="506"/>
      <c r="J485" s="506"/>
      <c r="K485" s="506"/>
      <c r="L485" s="506"/>
      <c r="M485" s="506"/>
      <c r="N485" s="506"/>
    </row>
    <row r="486" spans="1:14" s="483" customFormat="1" ht="41.25" customHeight="1">
      <c r="A486" s="475" t="s">
        <v>123</v>
      </c>
      <c r="B486" s="471" t="s">
        <v>124</v>
      </c>
      <c r="C486" s="471" t="s">
        <v>121</v>
      </c>
      <c r="D486" s="471" t="s">
        <v>125</v>
      </c>
      <c r="E486" s="70">
        <f>'112-214 подсоб'!E17</f>
        <v>0</v>
      </c>
      <c r="F486" s="70">
        <f>'112-214 подсоб'!F17</f>
        <v>0</v>
      </c>
      <c r="G486" s="70">
        <f>'112-214 подсоб'!G17</f>
        <v>0</v>
      </c>
      <c r="H486" s="506"/>
      <c r="I486" s="506"/>
      <c r="J486" s="506"/>
      <c r="K486" s="506"/>
      <c r="L486" s="506"/>
      <c r="M486" s="506"/>
      <c r="N486" s="506"/>
    </row>
    <row r="487" spans="1:14" ht="25.5" customHeight="1">
      <c r="A487" s="475" t="s">
        <v>126</v>
      </c>
      <c r="B487" s="471" t="s">
        <v>127</v>
      </c>
      <c r="C487" s="471" t="s">
        <v>121</v>
      </c>
      <c r="D487" s="471" t="s">
        <v>128</v>
      </c>
      <c r="E487" s="70">
        <f>'112-226 подсоб'!E17</f>
        <v>0</v>
      </c>
      <c r="F487" s="70">
        <f>'112-226 подсоб'!F17</f>
        <v>0</v>
      </c>
      <c r="G487" s="70">
        <f>'112-226 подсоб'!G17</f>
        <v>0</v>
      </c>
      <c r="H487" s="506"/>
      <c r="I487" s="506"/>
      <c r="J487" s="506"/>
      <c r="K487" s="506"/>
      <c r="L487" s="506"/>
      <c r="M487" s="506"/>
      <c r="N487" s="506"/>
    </row>
    <row r="488" spans="1:14" ht="33.75" customHeight="1">
      <c r="A488" s="475" t="s">
        <v>116</v>
      </c>
      <c r="B488" s="471" t="s">
        <v>129</v>
      </c>
      <c r="C488" s="471" t="s">
        <v>121</v>
      </c>
      <c r="D488" s="471" t="s">
        <v>118</v>
      </c>
      <c r="E488" s="70">
        <f>'112-266 подсоб'!E17</f>
        <v>0</v>
      </c>
      <c r="F488" s="70">
        <f>'112-266 подсоб'!F17</f>
        <v>0</v>
      </c>
      <c r="G488" s="70">
        <f>'112-266 подсоб'!G17</f>
        <v>0</v>
      </c>
      <c r="H488" s="506"/>
      <c r="I488" s="506"/>
      <c r="J488" s="506"/>
      <c r="K488" s="506"/>
      <c r="L488" s="506"/>
      <c r="M488" s="506"/>
      <c r="N488" s="506"/>
    </row>
    <row r="489" spans="1:14" ht="37.5" customHeight="1">
      <c r="A489" s="475" t="s">
        <v>119</v>
      </c>
      <c r="B489" s="489" t="s">
        <v>130</v>
      </c>
      <c r="C489" s="489" t="s">
        <v>131</v>
      </c>
      <c r="D489" s="489"/>
      <c r="E489" s="484"/>
      <c r="F489" s="484"/>
      <c r="G489" s="484"/>
      <c r="H489" s="508"/>
      <c r="I489" s="508"/>
      <c r="J489" s="508"/>
      <c r="K489" s="508"/>
      <c r="L489" s="508"/>
      <c r="M489" s="508"/>
      <c r="N489" s="508"/>
    </row>
    <row r="490" spans="1:14" ht="37.5" customHeight="1">
      <c r="A490" s="475" t="s">
        <v>132</v>
      </c>
      <c r="B490" s="471" t="s">
        <v>133</v>
      </c>
      <c r="C490" s="471" t="s">
        <v>134</v>
      </c>
      <c r="D490" s="471" t="s">
        <v>135</v>
      </c>
      <c r="E490" s="474">
        <f>'119-213  подсоб'!E19</f>
        <v>0</v>
      </c>
      <c r="F490" s="474">
        <f>'119-213  подсоб'!F19</f>
        <v>0</v>
      </c>
      <c r="G490" s="474">
        <f>'119-213  подсоб'!G19</f>
        <v>0</v>
      </c>
      <c r="H490" s="506"/>
      <c r="I490" s="506"/>
      <c r="J490" s="506"/>
      <c r="K490" s="506"/>
      <c r="L490" s="506"/>
      <c r="M490" s="506"/>
      <c r="N490" s="506"/>
    </row>
    <row r="491" spans="1:14" ht="27.75" customHeight="1">
      <c r="A491" s="475" t="s">
        <v>136</v>
      </c>
      <c r="B491" s="471" t="s">
        <v>137</v>
      </c>
      <c r="C491" s="471" t="s">
        <v>134</v>
      </c>
      <c r="D491" s="471" t="s">
        <v>135</v>
      </c>
      <c r="E491" s="70">
        <f>'119-213  подсоб'!E13</f>
        <v>0</v>
      </c>
      <c r="F491" s="70">
        <f>'119-213  подсоб'!F13</f>
        <v>0</v>
      </c>
      <c r="G491" s="70">
        <f>'119-213  подсоб'!G13</f>
        <v>0</v>
      </c>
      <c r="H491" s="506"/>
      <c r="I491" s="506"/>
      <c r="J491" s="506"/>
      <c r="K491" s="506"/>
      <c r="L491" s="506"/>
      <c r="M491" s="506"/>
      <c r="N491" s="506"/>
    </row>
    <row r="492" spans="1:14" ht="25.5" customHeight="1">
      <c r="A492" s="475" t="s">
        <v>138</v>
      </c>
      <c r="B492" s="471" t="s">
        <v>139</v>
      </c>
      <c r="C492" s="471" t="s">
        <v>134</v>
      </c>
      <c r="D492" s="471" t="s">
        <v>135</v>
      </c>
      <c r="E492" s="70">
        <f>'119-213  подсоб'!E14</f>
        <v>0</v>
      </c>
      <c r="F492" s="70">
        <f>'119-213  подсоб'!F14</f>
        <v>0</v>
      </c>
      <c r="G492" s="70">
        <f>'119-213  подсоб'!G14</f>
        <v>0</v>
      </c>
      <c r="H492" s="506"/>
      <c r="I492" s="506"/>
      <c r="J492" s="506"/>
      <c r="K492" s="506"/>
      <c r="L492" s="506"/>
      <c r="M492" s="506"/>
      <c r="N492" s="506"/>
    </row>
    <row r="493" spans="1:14" ht="25.5" customHeight="1">
      <c r="A493" s="475" t="s">
        <v>126</v>
      </c>
      <c r="B493" s="471" t="s">
        <v>140</v>
      </c>
      <c r="C493" s="471" t="s">
        <v>134</v>
      </c>
      <c r="D493" s="471" t="s">
        <v>128</v>
      </c>
      <c r="E493" s="70">
        <f>'119-226 подсоб'!E19</f>
        <v>0</v>
      </c>
      <c r="F493" s="70">
        <f>'119-226 подсоб'!F19</f>
        <v>0</v>
      </c>
      <c r="G493" s="70">
        <f>'119-226 подсоб'!G19</f>
        <v>0</v>
      </c>
      <c r="H493" s="60"/>
      <c r="I493" s="485"/>
      <c r="J493" s="485"/>
      <c r="K493" s="485"/>
      <c r="L493" s="485"/>
      <c r="M493" s="485"/>
      <c r="N493" s="485"/>
    </row>
    <row r="494" spans="1:14" ht="25.5" customHeight="1">
      <c r="A494" s="475" t="s">
        <v>141</v>
      </c>
      <c r="B494" s="471" t="s">
        <v>142</v>
      </c>
      <c r="C494" s="471" t="s">
        <v>143</v>
      </c>
      <c r="D494" s="471"/>
      <c r="E494" s="70">
        <v>0</v>
      </c>
      <c r="F494" s="70">
        <v>0</v>
      </c>
      <c r="G494" s="70">
        <v>0</v>
      </c>
      <c r="H494" s="506"/>
      <c r="I494" s="506"/>
      <c r="J494" s="506"/>
      <c r="K494" s="506"/>
      <c r="L494" s="506"/>
      <c r="M494" s="506"/>
      <c r="N494" s="506"/>
    </row>
    <row r="495" spans="1:14" ht="25.5" customHeight="1">
      <c r="A495" s="475" t="s">
        <v>144</v>
      </c>
      <c r="B495" s="471" t="s">
        <v>145</v>
      </c>
      <c r="C495" s="471" t="s">
        <v>146</v>
      </c>
      <c r="D495" s="471"/>
      <c r="E495" s="474">
        <f>E496+E497+E498+E499+E500</f>
        <v>0</v>
      </c>
      <c r="F495" s="474">
        <f>F496+F497+F498+F499+F500</f>
        <v>0</v>
      </c>
      <c r="G495" s="474">
        <f>G496+G497+G498+G499+G500</f>
        <v>0</v>
      </c>
      <c r="H495" s="506"/>
      <c r="I495" s="506"/>
      <c r="J495" s="506"/>
      <c r="K495" s="506"/>
      <c r="L495" s="506"/>
      <c r="M495" s="506"/>
      <c r="N495" s="506"/>
    </row>
    <row r="496" spans="1:14" ht="25.5" customHeight="1">
      <c r="A496" s="475" t="s">
        <v>147</v>
      </c>
      <c r="B496" s="471" t="s">
        <v>148</v>
      </c>
      <c r="C496" s="471" t="s">
        <v>149</v>
      </c>
      <c r="D496" s="471" t="s">
        <v>150</v>
      </c>
      <c r="E496" s="70">
        <f>'851-291 имущ подсоб'!E17</f>
        <v>0</v>
      </c>
      <c r="F496" s="70">
        <f>'851-291 имущ подсоб'!F17</f>
        <v>0</v>
      </c>
      <c r="G496" s="70">
        <f>'851-291 имущ подсоб'!G17</f>
        <v>0</v>
      </c>
      <c r="H496" s="506"/>
      <c r="I496" s="506"/>
      <c r="J496" s="506"/>
      <c r="K496" s="506"/>
      <c r="L496" s="506"/>
      <c r="M496" s="506"/>
      <c r="N496" s="506"/>
    </row>
    <row r="497" spans="1:14" ht="25.5" customHeight="1">
      <c r="A497" s="475" t="s">
        <v>151</v>
      </c>
      <c r="B497" s="471" t="s">
        <v>152</v>
      </c>
      <c r="C497" s="471" t="s">
        <v>149</v>
      </c>
      <c r="D497" s="471" t="s">
        <v>150</v>
      </c>
      <c r="E497" s="70">
        <f>'851-291 земля подсоб'!E17</f>
        <v>0</v>
      </c>
      <c r="F497" s="70">
        <f>'851-291 земля подсоб'!F17</f>
        <v>0</v>
      </c>
      <c r="G497" s="70">
        <f>'851-291 земля подсоб'!G17</f>
        <v>0</v>
      </c>
      <c r="H497" s="506"/>
      <c r="I497" s="506"/>
      <c r="J497" s="506"/>
      <c r="K497" s="506"/>
      <c r="L497" s="506"/>
      <c r="M497" s="506"/>
      <c r="N497" s="506"/>
    </row>
    <row r="498" spans="1:14" ht="25.5" customHeight="1">
      <c r="A498" s="475" t="s">
        <v>153</v>
      </c>
      <c r="B498" s="471" t="s">
        <v>154</v>
      </c>
      <c r="C498" s="471" t="s">
        <v>155</v>
      </c>
      <c r="D498" s="471" t="s">
        <v>150</v>
      </c>
      <c r="E498" s="70">
        <f>'852-291 транс подсоб'!E17</f>
        <v>0</v>
      </c>
      <c r="F498" s="70">
        <f>'852-291 транс подсоб'!F17</f>
        <v>0</v>
      </c>
      <c r="G498" s="70">
        <f>'852-291 транс подсоб'!G17</f>
        <v>0</v>
      </c>
      <c r="H498" s="506"/>
      <c r="I498" s="506"/>
      <c r="J498" s="506"/>
      <c r="K498" s="506"/>
      <c r="L498" s="506"/>
      <c r="M498" s="506"/>
      <c r="N498" s="506"/>
    </row>
    <row r="499" spans="1:14" ht="25.5" customHeight="1">
      <c r="A499" s="475" t="s">
        <v>156</v>
      </c>
      <c r="B499" s="471" t="s">
        <v>154</v>
      </c>
      <c r="C499" s="471" t="s">
        <v>155</v>
      </c>
      <c r="D499" s="471" t="s">
        <v>150</v>
      </c>
      <c r="E499" s="70">
        <f>'852-291пошл подсоб'!E17</f>
        <v>0</v>
      </c>
      <c r="F499" s="70">
        <f>'852-291пошл подсоб'!F17</f>
        <v>0</v>
      </c>
      <c r="G499" s="70">
        <f>'852-291пошл подсоб'!G17</f>
        <v>0</v>
      </c>
      <c r="H499" s="506"/>
      <c r="I499" s="506"/>
      <c r="J499" s="506"/>
      <c r="K499" s="506"/>
      <c r="L499" s="506"/>
      <c r="M499" s="506"/>
      <c r="N499" s="506"/>
    </row>
    <row r="500" spans="1:14" ht="25.5" customHeight="1">
      <c r="A500" s="475" t="s">
        <v>157</v>
      </c>
      <c r="B500" s="471" t="s">
        <v>158</v>
      </c>
      <c r="C500" s="471" t="s">
        <v>159</v>
      </c>
      <c r="D500" s="471" t="s">
        <v>150</v>
      </c>
      <c r="E500" s="70">
        <f>'853-291негатив подсоб'!E17</f>
        <v>0</v>
      </c>
      <c r="F500" s="70">
        <f>'853-291негатив подсоб'!F17</f>
        <v>0</v>
      </c>
      <c r="G500" s="70">
        <f>'853-291негатив подсоб'!G17</f>
        <v>0</v>
      </c>
      <c r="H500" s="506"/>
      <c r="I500" s="506"/>
      <c r="J500" s="506"/>
      <c r="K500" s="506"/>
      <c r="L500" s="506"/>
      <c r="M500" s="506"/>
      <c r="N500" s="506"/>
    </row>
    <row r="501" spans="1:14" ht="29.25" customHeight="1">
      <c r="A501" s="475" t="s">
        <v>160</v>
      </c>
      <c r="B501" s="471" t="s">
        <v>161</v>
      </c>
      <c r="C501" s="471" t="s">
        <v>21</v>
      </c>
      <c r="D501" s="471"/>
      <c r="E501" s="70">
        <v>0</v>
      </c>
      <c r="F501" s="70">
        <v>0</v>
      </c>
      <c r="G501" s="70">
        <v>0</v>
      </c>
      <c r="H501" s="506"/>
      <c r="I501" s="506"/>
      <c r="J501" s="506"/>
      <c r="K501" s="506"/>
      <c r="L501" s="506"/>
      <c r="M501" s="506"/>
      <c r="N501" s="506"/>
    </row>
    <row r="502" spans="1:14" ht="30.75" customHeight="1">
      <c r="A502" s="475" t="s">
        <v>162</v>
      </c>
      <c r="B502" s="471" t="s">
        <v>163</v>
      </c>
      <c r="C502" s="471" t="s">
        <v>21</v>
      </c>
      <c r="D502" s="471"/>
      <c r="E502" s="70">
        <f>E503</f>
        <v>0</v>
      </c>
      <c r="F502" s="70">
        <f>F503</f>
        <v>0</v>
      </c>
      <c r="G502" s="70">
        <f>G503</f>
        <v>0</v>
      </c>
      <c r="H502" s="506"/>
      <c r="I502" s="506"/>
      <c r="J502" s="506"/>
      <c r="K502" s="506"/>
      <c r="L502" s="506"/>
      <c r="M502" s="506"/>
      <c r="N502" s="506"/>
    </row>
    <row r="503" spans="1:14" ht="25.5" customHeight="1">
      <c r="A503" s="475" t="s">
        <v>164</v>
      </c>
      <c r="B503" s="471" t="s">
        <v>165</v>
      </c>
      <c r="C503" s="471" t="s">
        <v>166</v>
      </c>
      <c r="D503" s="471"/>
      <c r="E503" s="70">
        <v>0</v>
      </c>
      <c r="F503" s="70">
        <v>0</v>
      </c>
      <c r="G503" s="70">
        <v>0</v>
      </c>
      <c r="H503" s="506"/>
      <c r="I503" s="506"/>
      <c r="J503" s="506"/>
      <c r="K503" s="506"/>
      <c r="L503" s="506"/>
      <c r="M503" s="506"/>
      <c r="N503" s="506"/>
    </row>
    <row r="504" spans="1:14" ht="25.5" customHeight="1">
      <c r="A504" s="475" t="s">
        <v>344</v>
      </c>
      <c r="B504" s="471" t="s">
        <v>168</v>
      </c>
      <c r="C504" s="471" t="s">
        <v>21</v>
      </c>
      <c r="D504" s="471"/>
      <c r="E504" s="474">
        <f>E505+E506+E507+E508</f>
        <v>0</v>
      </c>
      <c r="F504" s="474">
        <f>F505+F506+F507+F508</f>
        <v>0</v>
      </c>
      <c r="G504" s="474">
        <f>G505+G506+G507+G508</f>
        <v>0</v>
      </c>
      <c r="H504" s="506"/>
      <c r="I504" s="506"/>
      <c r="J504" s="506"/>
      <c r="K504" s="506"/>
      <c r="L504" s="506"/>
      <c r="M504" s="506"/>
      <c r="N504" s="506"/>
    </row>
    <row r="505" spans="1:14" ht="42.75" customHeight="1">
      <c r="A505" s="475" t="s">
        <v>436</v>
      </c>
      <c r="B505" s="471" t="s">
        <v>169</v>
      </c>
      <c r="C505" s="471" t="s">
        <v>170</v>
      </c>
      <c r="D505" s="471"/>
      <c r="E505" s="70">
        <v>0</v>
      </c>
      <c r="F505" s="70">
        <v>0</v>
      </c>
      <c r="G505" s="70">
        <v>0</v>
      </c>
      <c r="H505" s="506"/>
      <c r="I505" s="506"/>
      <c r="J505" s="506"/>
      <c r="K505" s="506"/>
      <c r="L505" s="506"/>
      <c r="M505" s="506"/>
      <c r="N505" s="506"/>
    </row>
    <row r="506" spans="1:14" ht="29.25" customHeight="1">
      <c r="A506" s="475" t="s">
        <v>171</v>
      </c>
      <c r="B506" s="471" t="s">
        <v>172</v>
      </c>
      <c r="C506" s="471" t="s">
        <v>173</v>
      </c>
      <c r="D506" s="471"/>
      <c r="E506" s="70">
        <v>0</v>
      </c>
      <c r="F506" s="70">
        <v>0</v>
      </c>
      <c r="G506" s="70">
        <v>0</v>
      </c>
      <c r="H506" s="506"/>
      <c r="I506" s="506"/>
      <c r="J506" s="506"/>
      <c r="K506" s="506"/>
      <c r="L506" s="506"/>
      <c r="M506" s="506"/>
      <c r="N506" s="506"/>
    </row>
    <row r="507" spans="1:14" ht="29.25" customHeight="1">
      <c r="A507" s="475" t="s">
        <v>174</v>
      </c>
      <c r="B507" s="471" t="s">
        <v>175</v>
      </c>
      <c r="C507" s="471" t="s">
        <v>176</v>
      </c>
      <c r="D507" s="471"/>
      <c r="E507" s="70">
        <v>0</v>
      </c>
      <c r="F507" s="70">
        <v>0</v>
      </c>
      <c r="G507" s="70">
        <v>0</v>
      </c>
      <c r="H507" s="506"/>
      <c r="I507" s="506"/>
      <c r="J507" s="506"/>
      <c r="K507" s="506"/>
      <c r="L507" s="506"/>
      <c r="M507" s="506"/>
      <c r="N507" s="506"/>
    </row>
    <row r="508" spans="1:14" ht="25.5" customHeight="1">
      <c r="A508" s="475" t="s">
        <v>391</v>
      </c>
      <c r="B508" s="471" t="s">
        <v>177</v>
      </c>
      <c r="C508" s="471" t="s">
        <v>178</v>
      </c>
      <c r="D508" s="471"/>
      <c r="E508" s="474">
        <f>E509+E510+E511+E514+E515+E516+E517+E518+E519+E520+E521</f>
        <v>0</v>
      </c>
      <c r="F508" s="474">
        <f>F509+F510+F511+F514+F515+F516+F517+F518+F519+F520+F521</f>
        <v>0</v>
      </c>
      <c r="G508" s="474">
        <f>G509+G510+G511+G514+G515+G516+G517+G518+G519+G520+G521</f>
        <v>0</v>
      </c>
      <c r="H508" s="506"/>
      <c r="I508" s="506"/>
      <c r="J508" s="506"/>
      <c r="K508" s="506"/>
      <c r="L508" s="506"/>
      <c r="M508" s="506"/>
      <c r="N508" s="506"/>
    </row>
    <row r="509" spans="1:14" ht="25.5" customHeight="1">
      <c r="A509" s="475" t="s">
        <v>179</v>
      </c>
      <c r="B509" s="471" t="s">
        <v>177</v>
      </c>
      <c r="C509" s="471" t="s">
        <v>178</v>
      </c>
      <c r="D509" s="471" t="s">
        <v>180</v>
      </c>
      <c r="E509" s="70">
        <f>'244-221 подсоб'!B35</f>
        <v>0</v>
      </c>
      <c r="F509" s="70">
        <f>'244-221 подсоб'!C35</f>
        <v>0</v>
      </c>
      <c r="G509" s="70">
        <f>'244-221 подсоб'!D35</f>
        <v>0</v>
      </c>
      <c r="H509" s="506"/>
      <c r="I509" s="506"/>
      <c r="J509" s="506"/>
      <c r="K509" s="506"/>
      <c r="L509" s="506"/>
      <c r="M509" s="506"/>
      <c r="N509" s="506"/>
    </row>
    <row r="510" spans="1:14" ht="25.5" customHeight="1">
      <c r="A510" s="475" t="s">
        <v>181</v>
      </c>
      <c r="B510" s="471" t="s">
        <v>177</v>
      </c>
      <c r="C510" s="471" t="s">
        <v>178</v>
      </c>
      <c r="D510" s="471" t="s">
        <v>182</v>
      </c>
      <c r="E510" s="70">
        <f>'244-222 подсоб'!E21</f>
        <v>0</v>
      </c>
      <c r="F510" s="70">
        <f>'244-222 подсоб'!F21</f>
        <v>0</v>
      </c>
      <c r="G510" s="70">
        <f>'244-222 подсоб'!G21</f>
        <v>0</v>
      </c>
      <c r="H510" s="506"/>
      <c r="I510" s="506"/>
      <c r="J510" s="506"/>
      <c r="K510" s="506"/>
      <c r="L510" s="506"/>
      <c r="M510" s="506"/>
      <c r="N510" s="506"/>
    </row>
    <row r="511" spans="1:14" ht="25.5" customHeight="1">
      <c r="A511" s="475" t="s">
        <v>183</v>
      </c>
      <c r="B511" s="471" t="s">
        <v>177</v>
      </c>
      <c r="C511" s="471" t="s">
        <v>178</v>
      </c>
      <c r="D511" s="471" t="s">
        <v>184</v>
      </c>
      <c r="E511" s="474">
        <f>E512+E513</f>
        <v>0</v>
      </c>
      <c r="F511" s="474">
        <f>F512+F513</f>
        <v>0</v>
      </c>
      <c r="G511" s="474">
        <f>G512+G513</f>
        <v>0</v>
      </c>
      <c r="H511" s="506"/>
      <c r="I511" s="506"/>
      <c r="J511" s="506"/>
      <c r="K511" s="506"/>
      <c r="L511" s="506"/>
      <c r="M511" s="506"/>
      <c r="N511" s="506"/>
    </row>
    <row r="512" spans="1:14" ht="25.5" customHeight="1">
      <c r="A512" s="475" t="s">
        <v>353</v>
      </c>
      <c r="B512" s="471" t="s">
        <v>191</v>
      </c>
      <c r="C512" s="471" t="s">
        <v>178</v>
      </c>
      <c r="D512" s="471" t="s">
        <v>192</v>
      </c>
      <c r="E512" s="70">
        <f>'244-223 ВН доп  '!G9+'244-223 ВН доп  '!G10</f>
        <v>0</v>
      </c>
      <c r="F512" s="70">
        <f>'244-223 ВН доп  '!J9+'244-223 ВН доп  '!J10</f>
        <v>0</v>
      </c>
      <c r="G512" s="70">
        <f>'244-223 ВН доп  '!M9+'244-223 ВН доп  '!M10</f>
        <v>0</v>
      </c>
      <c r="H512" s="506"/>
      <c r="I512" s="506"/>
      <c r="J512" s="506"/>
      <c r="K512" s="506"/>
      <c r="L512" s="506"/>
      <c r="M512" s="506"/>
      <c r="N512" s="506"/>
    </row>
    <row r="513" spans="1:14" ht="25.5" customHeight="1">
      <c r="A513" s="475" t="s">
        <v>354</v>
      </c>
      <c r="B513" s="471" t="s">
        <v>193</v>
      </c>
      <c r="C513" s="471" t="s">
        <v>178</v>
      </c>
      <c r="D513" s="471" t="s">
        <v>194</v>
      </c>
      <c r="E513" s="70">
        <f>'244-223 ВН доп  '!G11</f>
        <v>0</v>
      </c>
      <c r="F513" s="70">
        <f>'244-223 ВН доп  '!J11</f>
        <v>0</v>
      </c>
      <c r="G513" s="70">
        <f>'244-223 ВН доп  '!M11</f>
        <v>0</v>
      </c>
      <c r="H513" s="506"/>
      <c r="I513" s="506"/>
      <c r="J513" s="506"/>
      <c r="K513" s="506"/>
      <c r="L513" s="506"/>
      <c r="M513" s="506"/>
      <c r="N513" s="506"/>
    </row>
    <row r="514" spans="1:14" ht="45" customHeight="1">
      <c r="A514" s="475" t="s">
        <v>195</v>
      </c>
      <c r="B514" s="471" t="s">
        <v>177</v>
      </c>
      <c r="C514" s="471" t="s">
        <v>178</v>
      </c>
      <c r="D514" s="471" t="s">
        <v>196</v>
      </c>
      <c r="E514" s="70">
        <f>'244-224 подсоб'!E16</f>
        <v>0</v>
      </c>
      <c r="F514" s="70">
        <f>'244-224 подсоб'!F16</f>
        <v>0</v>
      </c>
      <c r="G514" s="70">
        <f>'244-224 подсоб'!G16</f>
        <v>0</v>
      </c>
      <c r="H514" s="506"/>
      <c r="I514" s="506"/>
      <c r="J514" s="506"/>
      <c r="K514" s="506"/>
      <c r="L514" s="506"/>
      <c r="M514" s="506"/>
      <c r="N514" s="506"/>
    </row>
    <row r="515" spans="1:14" ht="25.5" customHeight="1">
      <c r="A515" s="475" t="s">
        <v>197</v>
      </c>
      <c r="B515" s="471" t="s">
        <v>177</v>
      </c>
      <c r="C515" s="471" t="s">
        <v>178</v>
      </c>
      <c r="D515" s="471" t="s">
        <v>198</v>
      </c>
      <c r="E515" s="70">
        <f>'244-225 подсоб'!E42</f>
        <v>0</v>
      </c>
      <c r="F515" s="70">
        <f>'244-225 подсоб'!F42</f>
        <v>0</v>
      </c>
      <c r="G515" s="70">
        <f>'244-225 подсоб'!G42</f>
        <v>0</v>
      </c>
      <c r="H515" s="506"/>
      <c r="I515" s="506"/>
      <c r="J515" s="506"/>
      <c r="K515" s="506"/>
      <c r="L515" s="506"/>
      <c r="M515" s="506"/>
      <c r="N515" s="506"/>
    </row>
    <row r="516" spans="1:14" ht="25.5" customHeight="1">
      <c r="A516" s="475" t="s">
        <v>126</v>
      </c>
      <c r="B516" s="471" t="s">
        <v>177</v>
      </c>
      <c r="C516" s="471" t="s">
        <v>178</v>
      </c>
      <c r="D516" s="471" t="s">
        <v>128</v>
      </c>
      <c r="E516" s="70">
        <f>'244-226 подсоб'!E42</f>
        <v>0</v>
      </c>
      <c r="F516" s="70">
        <f>'244-226 подсоб'!F42</f>
        <v>0</v>
      </c>
      <c r="G516" s="70">
        <f>'244-226 подсоб'!G42</f>
        <v>0</v>
      </c>
      <c r="H516" s="506"/>
      <c r="I516" s="506"/>
      <c r="J516" s="506"/>
      <c r="K516" s="506"/>
      <c r="L516" s="506"/>
      <c r="M516" s="506"/>
      <c r="N516" s="506"/>
    </row>
    <row r="517" spans="1:14" ht="25.5" customHeight="1">
      <c r="A517" s="475" t="s">
        <v>199</v>
      </c>
      <c r="B517" s="471" t="s">
        <v>177</v>
      </c>
      <c r="C517" s="471" t="s">
        <v>178</v>
      </c>
      <c r="D517" s="471" t="s">
        <v>200</v>
      </c>
      <c r="E517" s="70">
        <f>'244-227 подсоб'!E42</f>
        <v>0</v>
      </c>
      <c r="F517" s="70">
        <f>'244-227 подсоб'!F42</f>
        <v>0</v>
      </c>
      <c r="G517" s="70">
        <f>'244-227 подсоб'!G42</f>
        <v>0</v>
      </c>
      <c r="H517" s="506"/>
      <c r="I517" s="506"/>
      <c r="J517" s="506"/>
      <c r="K517" s="506"/>
      <c r="L517" s="506"/>
      <c r="M517" s="506"/>
      <c r="N517" s="506"/>
    </row>
    <row r="518" spans="1:14" ht="25.5" customHeight="1">
      <c r="A518" s="475" t="s">
        <v>201</v>
      </c>
      <c r="B518" s="471" t="s">
        <v>177</v>
      </c>
      <c r="C518" s="471" t="s">
        <v>178</v>
      </c>
      <c r="D518" s="471" t="s">
        <v>202</v>
      </c>
      <c r="E518" s="70">
        <f>'244-228 подсоб'!E42</f>
        <v>0</v>
      </c>
      <c r="F518" s="70">
        <f>'244-228 подсоб'!F42</f>
        <v>0</v>
      </c>
      <c r="G518" s="70">
        <f>'244-228 подсоб'!G42</f>
        <v>0</v>
      </c>
      <c r="H518" s="60"/>
      <c r="I518" s="485"/>
      <c r="J518" s="485"/>
      <c r="K518" s="485"/>
      <c r="L518" s="485"/>
      <c r="M518" s="485"/>
      <c r="N518" s="485"/>
    </row>
    <row r="519" spans="1:14" ht="33" customHeight="1">
      <c r="A519" s="475" t="s">
        <v>203</v>
      </c>
      <c r="B519" s="471" t="s">
        <v>177</v>
      </c>
      <c r="C519" s="471" t="s">
        <v>178</v>
      </c>
      <c r="D519" s="471" t="s">
        <v>204</v>
      </c>
      <c r="E519" s="70">
        <f>'244-229 подсоб'!E42</f>
        <v>0</v>
      </c>
      <c r="F519" s="70">
        <f>'244-229 подсоб'!F42</f>
        <v>0</v>
      </c>
      <c r="G519" s="70">
        <f>'244-229 подсоб'!G42</f>
        <v>0</v>
      </c>
      <c r="H519" s="506"/>
      <c r="I519" s="506"/>
      <c r="J519" s="506"/>
      <c r="K519" s="506"/>
      <c r="L519" s="506"/>
      <c r="M519" s="506"/>
      <c r="N519" s="506"/>
    </row>
    <row r="520" spans="1:14" ht="25.5" customHeight="1">
      <c r="A520" s="475" t="s">
        <v>205</v>
      </c>
      <c r="B520" s="471" t="s">
        <v>177</v>
      </c>
      <c r="C520" s="471" t="s">
        <v>178</v>
      </c>
      <c r="D520" s="471" t="s">
        <v>206</v>
      </c>
      <c r="E520" s="70">
        <f>'244-310 подсоб'!E42</f>
        <v>0</v>
      </c>
      <c r="F520" s="70">
        <f>'244-310 подсоб'!F42</f>
        <v>0</v>
      </c>
      <c r="G520" s="70">
        <f>'244-310 подсоб'!G42</f>
        <v>0</v>
      </c>
      <c r="H520" s="506"/>
      <c r="I520" s="506"/>
      <c r="J520" s="506"/>
      <c r="K520" s="506"/>
      <c r="L520" s="506"/>
      <c r="M520" s="506"/>
      <c r="N520" s="506"/>
    </row>
    <row r="521" spans="1:14" ht="25.5" customHeight="1">
      <c r="A521" s="475" t="s">
        <v>207</v>
      </c>
      <c r="B521" s="471" t="s">
        <v>177</v>
      </c>
      <c r="C521" s="471" t="s">
        <v>178</v>
      </c>
      <c r="D521" s="471" t="s">
        <v>208</v>
      </c>
      <c r="E521" s="474">
        <f>E522+E523+E524+E525+E526+E527+E528+E529+E530</f>
        <v>0</v>
      </c>
      <c r="F521" s="474">
        <f>F522+F523+F524+F525+F526+F527+F528+F529+F530</f>
        <v>0</v>
      </c>
      <c r="G521" s="474">
        <f>G522+G523+G524+G525+G526+G527+G528+G529+G530</f>
        <v>0</v>
      </c>
      <c r="H521" s="506"/>
      <c r="I521" s="506"/>
      <c r="J521" s="506"/>
      <c r="K521" s="506"/>
      <c r="L521" s="506"/>
      <c r="M521" s="506"/>
      <c r="N521" s="506"/>
    </row>
    <row r="522" spans="1:14" ht="36" customHeight="1">
      <c r="A522" s="475" t="s">
        <v>209</v>
      </c>
      <c r="B522" s="471" t="s">
        <v>177</v>
      </c>
      <c r="C522" s="471" t="s">
        <v>178</v>
      </c>
      <c r="D522" s="471" t="s">
        <v>210</v>
      </c>
      <c r="E522" s="70">
        <f>'244-341 подсоб'!E15</f>
        <v>0</v>
      </c>
      <c r="F522" s="70">
        <f>'244-341 подсоб'!F15</f>
        <v>0</v>
      </c>
      <c r="G522" s="70">
        <f>'244-341 подсоб'!G15</f>
        <v>0</v>
      </c>
      <c r="H522" s="506"/>
      <c r="I522" s="506"/>
      <c r="J522" s="506"/>
      <c r="K522" s="506"/>
      <c r="L522" s="506"/>
      <c r="M522" s="506"/>
      <c r="N522" s="506"/>
    </row>
    <row r="523" spans="1:14" ht="25.5" customHeight="1">
      <c r="A523" s="475" t="s">
        <v>211</v>
      </c>
      <c r="B523" s="471" t="s">
        <v>177</v>
      </c>
      <c r="C523" s="471" t="s">
        <v>178</v>
      </c>
      <c r="D523" s="471" t="s">
        <v>212</v>
      </c>
      <c r="E523" s="70">
        <f>'244-342 подсоб'!E13</f>
        <v>0</v>
      </c>
      <c r="F523" s="70">
        <f>'244-342 подсоб'!F13</f>
        <v>0</v>
      </c>
      <c r="G523" s="70">
        <f>'244-342 подсоб'!G13</f>
        <v>0</v>
      </c>
      <c r="H523" s="506"/>
      <c r="I523" s="506"/>
      <c r="J523" s="506"/>
      <c r="K523" s="506"/>
      <c r="L523" s="506"/>
      <c r="M523" s="506"/>
      <c r="N523" s="506"/>
    </row>
    <row r="524" spans="1:14" ht="25.5" customHeight="1">
      <c r="A524" s="475" t="s">
        <v>213</v>
      </c>
      <c r="B524" s="471" t="s">
        <v>177</v>
      </c>
      <c r="C524" s="471" t="s">
        <v>178</v>
      </c>
      <c r="D524" s="471" t="s">
        <v>214</v>
      </c>
      <c r="E524" s="70">
        <f>'244-343 подсоб'!E42</f>
        <v>0</v>
      </c>
      <c r="F524" s="70">
        <f>'244-343 подсоб'!F42</f>
        <v>0</v>
      </c>
      <c r="G524" s="70">
        <f>'244-343 подсоб'!G42</f>
        <v>0</v>
      </c>
      <c r="H524" s="506"/>
      <c r="I524" s="506"/>
      <c r="J524" s="506"/>
      <c r="K524" s="506"/>
      <c r="L524" s="506"/>
      <c r="M524" s="506"/>
      <c r="N524" s="506"/>
    </row>
    <row r="525" spans="1:14" ht="25.5" customHeight="1">
      <c r="A525" s="475" t="s">
        <v>215</v>
      </c>
      <c r="B525" s="471" t="s">
        <v>177</v>
      </c>
      <c r="C525" s="471" t="s">
        <v>178</v>
      </c>
      <c r="D525" s="471" t="s">
        <v>216</v>
      </c>
      <c r="E525" s="70">
        <f>'244-344 подсоб'!E42</f>
        <v>0</v>
      </c>
      <c r="F525" s="70">
        <f>'244-344 подсоб'!F42</f>
        <v>0</v>
      </c>
      <c r="G525" s="70">
        <f>'244-344 подсоб'!G42</f>
        <v>0</v>
      </c>
      <c r="H525" s="506"/>
      <c r="I525" s="506"/>
      <c r="J525" s="506"/>
      <c r="K525" s="506"/>
      <c r="L525" s="506"/>
      <c r="M525" s="506"/>
      <c r="N525" s="506"/>
    </row>
    <row r="526" spans="1:14" ht="25.5" customHeight="1">
      <c r="A526" s="475" t="s">
        <v>217</v>
      </c>
      <c r="B526" s="471" t="s">
        <v>177</v>
      </c>
      <c r="C526" s="471" t="s">
        <v>178</v>
      </c>
      <c r="D526" s="471" t="s">
        <v>218</v>
      </c>
      <c r="E526" s="70">
        <f>'244-345 подсоб'!E42</f>
        <v>0</v>
      </c>
      <c r="F526" s="70">
        <f>'244-345 подсоб'!F42</f>
        <v>0</v>
      </c>
      <c r="G526" s="70">
        <f>'244-345 подсоб'!G42</f>
        <v>0</v>
      </c>
      <c r="H526" s="506"/>
      <c r="I526" s="506"/>
      <c r="J526" s="506"/>
      <c r="K526" s="506"/>
      <c r="L526" s="506"/>
      <c r="M526" s="506"/>
      <c r="N526" s="506"/>
    </row>
    <row r="527" spans="1:14" ht="30.75" customHeight="1">
      <c r="A527" s="475" t="s">
        <v>219</v>
      </c>
      <c r="B527" s="471" t="s">
        <v>177</v>
      </c>
      <c r="C527" s="471" t="s">
        <v>178</v>
      </c>
      <c r="D527" s="471" t="s">
        <v>220</v>
      </c>
      <c r="E527" s="70">
        <f>'244-346 подсоб'!E42</f>
        <v>0</v>
      </c>
      <c r="F527" s="70">
        <f>'244-346 подсоб'!F42</f>
        <v>0</v>
      </c>
      <c r="G527" s="70">
        <f>'244-346 подсоб'!G42</f>
        <v>0</v>
      </c>
      <c r="H527" s="506"/>
      <c r="I527" s="506"/>
      <c r="J527" s="506"/>
      <c r="K527" s="506"/>
      <c r="L527" s="506"/>
      <c r="M527" s="506"/>
      <c r="N527" s="506"/>
    </row>
    <row r="528" spans="1:14" ht="35.25" customHeight="1">
      <c r="A528" s="475" t="s">
        <v>221</v>
      </c>
      <c r="B528" s="471" t="s">
        <v>177</v>
      </c>
      <c r="C528" s="471" t="s">
        <v>178</v>
      </c>
      <c r="D528" s="471" t="s">
        <v>222</v>
      </c>
      <c r="E528" s="70">
        <f>'244-349 подсоб'!E42</f>
        <v>0</v>
      </c>
      <c r="F528" s="70">
        <f>'244-349 подсоб'!F42</f>
        <v>0</v>
      </c>
      <c r="G528" s="70">
        <f>'244-349 подсоб'!G42</f>
        <v>0</v>
      </c>
      <c r="H528" s="506"/>
      <c r="I528" s="506"/>
      <c r="J528" s="506"/>
      <c r="K528" s="506"/>
      <c r="L528" s="506"/>
      <c r="M528" s="506"/>
      <c r="N528" s="506"/>
    </row>
    <row r="529" spans="1:15" ht="40.5" customHeight="1">
      <c r="A529" s="475" t="s">
        <v>223</v>
      </c>
      <c r="B529" s="471" t="s">
        <v>177</v>
      </c>
      <c r="C529" s="471" t="s">
        <v>178</v>
      </c>
      <c r="D529" s="471" t="s">
        <v>224</v>
      </c>
      <c r="E529" s="70">
        <f>'244-352 подсоб'!E42</f>
        <v>0</v>
      </c>
      <c r="F529" s="70">
        <f>'244-352 подсоб'!F42</f>
        <v>0</v>
      </c>
      <c r="G529" s="70">
        <f>'244-352 подсоб'!G42</f>
        <v>0</v>
      </c>
      <c r="H529" s="506"/>
      <c r="I529" s="506"/>
      <c r="J529" s="506"/>
      <c r="K529" s="506"/>
      <c r="L529" s="506"/>
      <c r="M529" s="506"/>
      <c r="N529" s="506"/>
    </row>
    <row r="530" spans="1:15" ht="42" customHeight="1">
      <c r="A530" s="475" t="s">
        <v>225</v>
      </c>
      <c r="B530" s="471" t="s">
        <v>177</v>
      </c>
      <c r="C530" s="471" t="s">
        <v>178</v>
      </c>
      <c r="D530" s="471" t="s">
        <v>226</v>
      </c>
      <c r="E530" s="70">
        <f>'244-353 подсоб'!E42</f>
        <v>0</v>
      </c>
      <c r="F530" s="70">
        <f>'244-353 подсоб'!F42</f>
        <v>0</v>
      </c>
      <c r="G530" s="70">
        <f>'244-353 подсоб'!G42</f>
        <v>0</v>
      </c>
      <c r="H530" s="506"/>
      <c r="I530" s="506"/>
      <c r="J530" s="506"/>
      <c r="K530" s="506"/>
      <c r="L530" s="506"/>
      <c r="M530" s="506"/>
      <c r="N530" s="506"/>
    </row>
    <row r="531" spans="1:15" ht="49.5" customHeight="1">
      <c r="A531" s="475" t="s">
        <v>428</v>
      </c>
      <c r="B531" s="471" t="s">
        <v>245</v>
      </c>
      <c r="C531" s="471" t="s">
        <v>429</v>
      </c>
      <c r="D531" s="471"/>
      <c r="E531" s="70"/>
      <c r="F531" s="70"/>
      <c r="G531" s="70"/>
      <c r="H531" s="486"/>
      <c r="I531" s="487"/>
      <c r="J531" s="487"/>
      <c r="K531" s="487"/>
      <c r="L531" s="487"/>
      <c r="M531" s="487"/>
      <c r="N531" s="488"/>
    </row>
    <row r="532" spans="1:15" ht="25.5" customHeight="1">
      <c r="A532" s="475" t="s">
        <v>435</v>
      </c>
      <c r="B532" s="471" t="s">
        <v>430</v>
      </c>
      <c r="C532" s="471" t="s">
        <v>434</v>
      </c>
      <c r="D532" s="471" t="s">
        <v>184</v>
      </c>
      <c r="E532" s="474">
        <f>E533+E534+E535</f>
        <v>0</v>
      </c>
      <c r="F532" s="474">
        <f>F533+F534+F535</f>
        <v>0</v>
      </c>
      <c r="G532" s="474">
        <f>G533+G534+G535</f>
        <v>0</v>
      </c>
      <c r="H532" s="512"/>
      <c r="I532" s="513"/>
      <c r="J532" s="513"/>
      <c r="K532" s="513"/>
      <c r="L532" s="513"/>
      <c r="M532" s="513"/>
      <c r="N532" s="514"/>
    </row>
    <row r="533" spans="1:15" ht="25.5" customHeight="1">
      <c r="A533" s="475" t="s">
        <v>350</v>
      </c>
      <c r="B533" s="471" t="s">
        <v>431</v>
      </c>
      <c r="C533" s="471" t="s">
        <v>434</v>
      </c>
      <c r="D533" s="471" t="s">
        <v>186</v>
      </c>
      <c r="E533" s="70">
        <f>'247-223 ВН подс'!G9</f>
        <v>0</v>
      </c>
      <c r="F533" s="70">
        <f>'247-223 ВН подс'!J9</f>
        <v>0</v>
      </c>
      <c r="G533" s="70">
        <f>'247-223 ВН подс'!M9</f>
        <v>0</v>
      </c>
      <c r="H533" s="506"/>
      <c r="I533" s="506"/>
      <c r="J533" s="506"/>
      <c r="K533" s="506"/>
      <c r="L533" s="506"/>
      <c r="M533" s="506"/>
      <c r="N533" s="506"/>
    </row>
    <row r="534" spans="1:15" ht="25.5" customHeight="1">
      <c r="A534" s="475" t="s">
        <v>351</v>
      </c>
      <c r="B534" s="471" t="s">
        <v>432</v>
      </c>
      <c r="C534" s="471" t="s">
        <v>434</v>
      </c>
      <c r="D534" s="471" t="s">
        <v>188</v>
      </c>
      <c r="E534" s="70">
        <f>'247-223 ВН подс'!G10+'247-223 ВН подс'!G11</f>
        <v>0</v>
      </c>
      <c r="F534" s="70">
        <f>'247-223 ВН подс'!J10+'247-223 ВН подс'!J11</f>
        <v>0</v>
      </c>
      <c r="G534" s="70">
        <f>'247-223 ВН подс'!M10+'247-223 ВН подс'!M11</f>
        <v>0</v>
      </c>
      <c r="H534" s="506"/>
      <c r="I534" s="506"/>
      <c r="J534" s="506"/>
      <c r="K534" s="506"/>
      <c r="L534" s="506"/>
      <c r="M534" s="506"/>
      <c r="N534" s="506"/>
    </row>
    <row r="535" spans="1:15" ht="25.5" customHeight="1">
      <c r="A535" s="475" t="s">
        <v>352</v>
      </c>
      <c r="B535" s="471" t="s">
        <v>433</v>
      </c>
      <c r="C535" s="471" t="s">
        <v>434</v>
      </c>
      <c r="D535" s="471" t="s">
        <v>190</v>
      </c>
      <c r="E535" s="70">
        <f>'247-223 ВН подс'!G12</f>
        <v>0</v>
      </c>
      <c r="F535" s="70">
        <f>'247-223 ВН подс'!J11</f>
        <v>0</v>
      </c>
      <c r="G535" s="70">
        <f>'247-223 ВН подс'!M12</f>
        <v>0</v>
      </c>
      <c r="H535" s="506"/>
      <c r="I535" s="506"/>
      <c r="J535" s="506"/>
      <c r="K535" s="506"/>
      <c r="L535" s="506"/>
      <c r="M535" s="506"/>
      <c r="N535" s="506"/>
    </row>
    <row r="536" spans="1:15" ht="33" customHeight="1">
      <c r="A536" s="482" t="s">
        <v>241</v>
      </c>
      <c r="B536" s="471"/>
      <c r="C536" s="471"/>
      <c r="D536" s="471"/>
      <c r="E536" s="474">
        <f t="shared" ref="E536:G537" si="17">E537</f>
        <v>0</v>
      </c>
      <c r="F536" s="474">
        <f t="shared" si="17"/>
        <v>0</v>
      </c>
      <c r="G536" s="474">
        <f t="shared" si="17"/>
        <v>0</v>
      </c>
      <c r="H536" s="506"/>
      <c r="I536" s="506"/>
      <c r="J536" s="506"/>
      <c r="K536" s="506"/>
      <c r="L536" s="506"/>
      <c r="M536" s="506"/>
      <c r="N536" s="506"/>
    </row>
    <row r="537" spans="1:15" ht="33" customHeight="1">
      <c r="A537" s="475" t="s">
        <v>242</v>
      </c>
      <c r="B537" s="471" t="s">
        <v>168</v>
      </c>
      <c r="C537" s="480" t="s">
        <v>21</v>
      </c>
      <c r="D537" s="471"/>
      <c r="E537" s="474">
        <f t="shared" si="17"/>
        <v>0</v>
      </c>
      <c r="F537" s="474">
        <f t="shared" si="17"/>
        <v>0</v>
      </c>
      <c r="G537" s="474">
        <f t="shared" si="17"/>
        <v>0</v>
      </c>
      <c r="H537" s="506"/>
      <c r="I537" s="506"/>
      <c r="J537" s="506"/>
      <c r="K537" s="506"/>
      <c r="L537" s="506"/>
      <c r="M537" s="506"/>
      <c r="N537" s="506"/>
    </row>
    <row r="538" spans="1:15" ht="29.25" customHeight="1">
      <c r="A538" s="475" t="s">
        <v>205</v>
      </c>
      <c r="B538" s="471" t="s">
        <v>177</v>
      </c>
      <c r="C538" s="471" t="s">
        <v>178</v>
      </c>
      <c r="D538" s="471" t="s">
        <v>208</v>
      </c>
      <c r="E538" s="70">
        <v>0</v>
      </c>
      <c r="F538" s="70">
        <v>0</v>
      </c>
      <c r="G538" s="70">
        <v>0</v>
      </c>
      <c r="H538" s="506"/>
      <c r="I538" s="506"/>
      <c r="J538" s="506"/>
      <c r="K538" s="506"/>
      <c r="L538" s="506"/>
      <c r="M538" s="506"/>
      <c r="N538" s="506"/>
    </row>
    <row r="539" spans="1:15" ht="25.5" customHeight="1">
      <c r="A539" s="482"/>
      <c r="B539" s="471"/>
      <c r="C539" s="471"/>
      <c r="D539" s="471"/>
      <c r="E539" s="474">
        <f t="shared" ref="E539:G541" si="18">E540</f>
        <v>0</v>
      </c>
      <c r="F539" s="474">
        <f t="shared" si="18"/>
        <v>0</v>
      </c>
      <c r="G539" s="474">
        <f t="shared" si="18"/>
        <v>0</v>
      </c>
      <c r="H539" s="506"/>
      <c r="I539" s="506"/>
      <c r="J539" s="506"/>
      <c r="K539" s="506"/>
      <c r="L539" s="506"/>
      <c r="M539" s="506"/>
      <c r="N539" s="506"/>
    </row>
    <row r="540" spans="1:15" ht="25.5" customHeight="1">
      <c r="A540" s="475" t="s">
        <v>242</v>
      </c>
      <c r="B540" s="471" t="s">
        <v>168</v>
      </c>
      <c r="C540" s="480" t="s">
        <v>21</v>
      </c>
      <c r="D540" s="471"/>
      <c r="E540" s="70">
        <f t="shared" si="18"/>
        <v>0</v>
      </c>
      <c r="F540" s="70">
        <f t="shared" si="18"/>
        <v>0</v>
      </c>
      <c r="G540" s="70">
        <f t="shared" si="18"/>
        <v>0</v>
      </c>
      <c r="H540" s="506"/>
      <c r="I540" s="506"/>
      <c r="J540" s="506"/>
      <c r="K540" s="506"/>
      <c r="L540" s="506"/>
      <c r="M540" s="506"/>
      <c r="N540" s="506"/>
    </row>
    <row r="541" spans="1:15" ht="25.5" customHeight="1">
      <c r="A541" s="475" t="s">
        <v>243</v>
      </c>
      <c r="B541" s="471" t="s">
        <v>177</v>
      </c>
      <c r="C541" s="471" t="s">
        <v>178</v>
      </c>
      <c r="D541" s="471" t="s">
        <v>208</v>
      </c>
      <c r="E541" s="70">
        <f t="shared" si="18"/>
        <v>0</v>
      </c>
      <c r="F541" s="70">
        <f t="shared" si="18"/>
        <v>0</v>
      </c>
      <c r="G541" s="70">
        <f t="shared" si="18"/>
        <v>0</v>
      </c>
      <c r="H541" s="506"/>
      <c r="I541" s="506"/>
      <c r="J541" s="506"/>
      <c r="K541" s="506"/>
      <c r="L541" s="506"/>
      <c r="M541" s="506"/>
      <c r="N541" s="506"/>
      <c r="O541" s="491"/>
    </row>
    <row r="542" spans="1:15" ht="25.5" customHeight="1">
      <c r="A542" s="475" t="s">
        <v>219</v>
      </c>
      <c r="B542" s="471" t="s">
        <v>177</v>
      </c>
      <c r="C542" s="471" t="s">
        <v>178</v>
      </c>
      <c r="D542" s="471" t="s">
        <v>220</v>
      </c>
      <c r="E542" s="70">
        <v>0</v>
      </c>
      <c r="F542" s="70">
        <v>0</v>
      </c>
      <c r="G542" s="70">
        <v>0</v>
      </c>
      <c r="H542" s="506"/>
      <c r="I542" s="506"/>
      <c r="J542" s="506"/>
      <c r="K542" s="506"/>
      <c r="L542" s="506"/>
      <c r="M542" s="506"/>
      <c r="N542" s="506"/>
      <c r="O542" s="491"/>
    </row>
    <row r="543" spans="1:15" ht="25.5" customHeight="1">
      <c r="A543" s="482"/>
      <c r="B543" s="471"/>
      <c r="C543" s="471"/>
      <c r="D543" s="471"/>
      <c r="E543" s="474">
        <f t="shared" ref="E543:G545" si="19">E544</f>
        <v>0</v>
      </c>
      <c r="F543" s="474">
        <f t="shared" si="19"/>
        <v>0</v>
      </c>
      <c r="G543" s="474">
        <f t="shared" si="19"/>
        <v>0</v>
      </c>
      <c r="H543" s="506"/>
      <c r="I543" s="506"/>
      <c r="J543" s="506"/>
      <c r="K543" s="506"/>
      <c r="L543" s="506"/>
      <c r="M543" s="506"/>
      <c r="N543" s="506"/>
    </row>
    <row r="544" spans="1:15" ht="25.5" customHeight="1">
      <c r="A544" s="475" t="s">
        <v>242</v>
      </c>
      <c r="B544" s="471" t="s">
        <v>168</v>
      </c>
      <c r="C544" s="480" t="s">
        <v>21</v>
      </c>
      <c r="D544" s="471"/>
      <c r="E544" s="474">
        <f t="shared" si="19"/>
        <v>0</v>
      </c>
      <c r="F544" s="474">
        <f t="shared" si="19"/>
        <v>0</v>
      </c>
      <c r="G544" s="474">
        <f t="shared" si="19"/>
        <v>0</v>
      </c>
      <c r="H544" s="506"/>
      <c r="I544" s="506"/>
      <c r="J544" s="506"/>
      <c r="K544" s="506"/>
      <c r="L544" s="506"/>
      <c r="M544" s="506"/>
      <c r="N544" s="506"/>
    </row>
    <row r="545" spans="1:14" ht="25.5" customHeight="1">
      <c r="A545" s="475"/>
      <c r="B545" s="471" t="s">
        <v>177</v>
      </c>
      <c r="C545" s="471" t="s">
        <v>178</v>
      </c>
      <c r="D545" s="471"/>
      <c r="E545" s="70">
        <f t="shared" si="19"/>
        <v>0</v>
      </c>
      <c r="F545" s="70">
        <f t="shared" si="19"/>
        <v>0</v>
      </c>
      <c r="G545" s="70">
        <f t="shared" si="19"/>
        <v>0</v>
      </c>
      <c r="H545" s="506"/>
      <c r="I545" s="506"/>
      <c r="J545" s="506"/>
      <c r="K545" s="506"/>
      <c r="L545" s="506"/>
      <c r="M545" s="506"/>
      <c r="N545" s="506"/>
    </row>
    <row r="546" spans="1:14" ht="25.5" customHeight="1">
      <c r="A546" s="475"/>
      <c r="B546" s="471" t="s">
        <v>177</v>
      </c>
      <c r="C546" s="471" t="s">
        <v>178</v>
      </c>
      <c r="D546" s="471"/>
      <c r="E546" s="70">
        <v>0</v>
      </c>
      <c r="F546" s="70">
        <v>0</v>
      </c>
      <c r="G546" s="70">
        <v>0</v>
      </c>
      <c r="H546" s="506"/>
      <c r="I546" s="506"/>
      <c r="J546" s="506"/>
      <c r="K546" s="506"/>
      <c r="L546" s="506"/>
      <c r="M546" s="506"/>
      <c r="N546" s="506"/>
    </row>
    <row r="547" spans="1:14" ht="25.5" customHeight="1">
      <c r="A547" s="475" t="s">
        <v>244</v>
      </c>
      <c r="B547" s="471" t="s">
        <v>425</v>
      </c>
      <c r="C547" s="471" t="s">
        <v>246</v>
      </c>
      <c r="D547" s="471"/>
      <c r="E547" s="474">
        <f>E548+E549</f>
        <v>0</v>
      </c>
      <c r="F547" s="474">
        <f>F548+F549</f>
        <v>0</v>
      </c>
      <c r="G547" s="474">
        <f>G548+G549</f>
        <v>0</v>
      </c>
      <c r="H547" s="506"/>
      <c r="I547" s="506"/>
      <c r="J547" s="506"/>
      <c r="K547" s="506"/>
      <c r="L547" s="506"/>
      <c r="M547" s="506"/>
      <c r="N547" s="506"/>
    </row>
    <row r="548" spans="1:14" ht="42.75" customHeight="1">
      <c r="A548" s="475" t="s">
        <v>247</v>
      </c>
      <c r="B548" s="471" t="s">
        <v>426</v>
      </c>
      <c r="C548" s="471" t="s">
        <v>248</v>
      </c>
      <c r="D548" s="471"/>
      <c r="E548" s="70">
        <v>0</v>
      </c>
      <c r="F548" s="70">
        <v>0</v>
      </c>
      <c r="G548" s="70">
        <v>0</v>
      </c>
      <c r="H548" s="506"/>
      <c r="I548" s="506"/>
      <c r="J548" s="506"/>
      <c r="K548" s="506"/>
      <c r="L548" s="506"/>
      <c r="M548" s="506"/>
      <c r="N548" s="506"/>
    </row>
    <row r="549" spans="1:14" ht="37.5" customHeight="1">
      <c r="A549" s="475" t="s">
        <v>249</v>
      </c>
      <c r="B549" s="471" t="s">
        <v>427</v>
      </c>
      <c r="C549" s="471" t="s">
        <v>250</v>
      </c>
      <c r="D549" s="471"/>
      <c r="E549" s="70">
        <v>0</v>
      </c>
      <c r="F549" s="70">
        <v>0</v>
      </c>
      <c r="G549" s="70">
        <v>0</v>
      </c>
      <c r="H549" s="506"/>
      <c r="I549" s="506"/>
      <c r="J549" s="506"/>
      <c r="K549" s="506"/>
      <c r="L549" s="506"/>
      <c r="M549" s="506"/>
      <c r="N549" s="506"/>
    </row>
    <row r="550" spans="1:14" ht="25.5" customHeight="1">
      <c r="A550" s="472" t="s">
        <v>251</v>
      </c>
      <c r="B550" s="473" t="s">
        <v>252</v>
      </c>
      <c r="C550" s="473" t="s">
        <v>253</v>
      </c>
      <c r="D550" s="471"/>
      <c r="E550" s="70">
        <v>0</v>
      </c>
      <c r="F550" s="70">
        <v>0</v>
      </c>
      <c r="G550" s="70">
        <v>0</v>
      </c>
      <c r="H550" s="506"/>
      <c r="I550" s="506"/>
      <c r="J550" s="506"/>
      <c r="K550" s="506"/>
      <c r="L550" s="506"/>
      <c r="M550" s="506"/>
      <c r="N550" s="506"/>
    </row>
    <row r="551" spans="1:14" ht="25.5" customHeight="1">
      <c r="A551" s="475" t="s">
        <v>254</v>
      </c>
      <c r="B551" s="471" t="s">
        <v>255</v>
      </c>
      <c r="C551" s="481" t="s">
        <v>21</v>
      </c>
      <c r="D551" s="471"/>
      <c r="E551" s="70">
        <v>0</v>
      </c>
      <c r="F551" s="70">
        <v>0</v>
      </c>
      <c r="G551" s="70">
        <v>0</v>
      </c>
      <c r="H551" s="506"/>
      <c r="I551" s="506"/>
      <c r="J551" s="506"/>
      <c r="K551" s="506"/>
      <c r="L551" s="506"/>
      <c r="M551" s="506"/>
      <c r="N551" s="506"/>
    </row>
    <row r="552" spans="1:14" ht="25.5" customHeight="1">
      <c r="A552" s="475" t="s">
        <v>256</v>
      </c>
      <c r="B552" s="471" t="s">
        <v>257</v>
      </c>
      <c r="C552" s="481" t="s">
        <v>21</v>
      </c>
      <c r="D552" s="471"/>
      <c r="E552" s="70">
        <v>0</v>
      </c>
      <c r="F552" s="70">
        <v>0</v>
      </c>
      <c r="G552" s="70">
        <v>0</v>
      </c>
      <c r="H552" s="506"/>
      <c r="I552" s="506"/>
      <c r="J552" s="506"/>
      <c r="K552" s="506"/>
      <c r="L552" s="506"/>
      <c r="M552" s="506"/>
      <c r="N552" s="506"/>
    </row>
    <row r="553" spans="1:14" ht="25.5" customHeight="1">
      <c r="A553" s="475" t="s">
        <v>258</v>
      </c>
      <c r="B553" s="471" t="s">
        <v>259</v>
      </c>
      <c r="C553" s="481" t="s">
        <v>21</v>
      </c>
      <c r="D553" s="471"/>
      <c r="E553" s="70">
        <v>0</v>
      </c>
      <c r="F553" s="70">
        <v>0</v>
      </c>
      <c r="G553" s="70">
        <v>0</v>
      </c>
      <c r="H553" s="506"/>
      <c r="I553" s="506"/>
      <c r="J553" s="506"/>
      <c r="K553" s="506"/>
      <c r="L553" s="506"/>
      <c r="M553" s="506"/>
      <c r="N553" s="506"/>
    </row>
    <row r="554" spans="1:14" s="492" customFormat="1" ht="25.5" customHeight="1">
      <c r="A554" s="472" t="s">
        <v>260</v>
      </c>
      <c r="B554" s="473" t="s">
        <v>261</v>
      </c>
      <c r="C554" s="481" t="s">
        <v>21</v>
      </c>
      <c r="D554" s="471"/>
      <c r="E554" s="70">
        <v>0</v>
      </c>
      <c r="F554" s="70">
        <v>0</v>
      </c>
      <c r="G554" s="70">
        <v>0</v>
      </c>
      <c r="H554" s="506"/>
      <c r="I554" s="506"/>
      <c r="J554" s="506"/>
      <c r="K554" s="506"/>
      <c r="L554" s="506"/>
      <c r="M554" s="506"/>
      <c r="N554" s="506"/>
    </row>
    <row r="555" spans="1:14" s="492" customFormat="1" ht="30.75" customHeight="1">
      <c r="A555" s="475" t="s">
        <v>262</v>
      </c>
      <c r="B555" s="471" t="s">
        <v>263</v>
      </c>
      <c r="C555" s="471" t="s">
        <v>264</v>
      </c>
      <c r="D555" s="471"/>
      <c r="E555" s="70">
        <v>0</v>
      </c>
      <c r="F555" s="70">
        <v>0</v>
      </c>
      <c r="G555" s="70">
        <v>0</v>
      </c>
      <c r="H555" s="506"/>
      <c r="I555" s="506"/>
      <c r="J555" s="506"/>
      <c r="K555" s="506"/>
      <c r="L555" s="506"/>
      <c r="M555" s="506"/>
      <c r="N555" s="506"/>
    </row>
    <row r="556" spans="1:14" s="492" customFormat="1" ht="10.5" customHeight="1">
      <c r="A556" s="457"/>
      <c r="B556" s="457"/>
      <c r="C556" s="457"/>
      <c r="D556" s="457"/>
      <c r="E556" s="457"/>
      <c r="F556" s="457"/>
      <c r="G556" s="457"/>
      <c r="H556" s="457"/>
    </row>
    <row r="557" spans="1:14" s="492" customFormat="1" ht="10.5" customHeight="1">
      <c r="A557" s="493"/>
      <c r="B557" s="457"/>
      <c r="C557" s="457"/>
      <c r="D557" s="457"/>
      <c r="E557" s="457"/>
      <c r="F557" s="457"/>
      <c r="G557" s="457"/>
      <c r="H557" s="457"/>
    </row>
    <row r="558" spans="1:14" s="492" customFormat="1" ht="12" customHeight="1">
      <c r="A558" s="457" t="s">
        <v>320</v>
      </c>
      <c r="B558" s="457" t="s">
        <v>676</v>
      </c>
      <c r="C558" s="457"/>
      <c r="D558" s="457" t="s">
        <v>408</v>
      </c>
      <c r="E558" s="457"/>
      <c r="F558" s="457" t="s">
        <v>445</v>
      </c>
      <c r="G558" s="457"/>
      <c r="H558" s="457"/>
    </row>
    <row r="559" spans="1:14" s="492" customFormat="1" ht="10.5" customHeight="1">
      <c r="A559" s="493"/>
      <c r="B559" s="494" t="s">
        <v>407</v>
      </c>
      <c r="C559" s="457"/>
      <c r="D559" s="494" t="s">
        <v>409</v>
      </c>
      <c r="E559" s="457"/>
      <c r="F559" s="494" t="s">
        <v>410</v>
      </c>
      <c r="G559" s="457"/>
      <c r="H559" s="457"/>
    </row>
    <row r="560" spans="1:14" s="492" customFormat="1" ht="18" customHeight="1">
      <c r="A560" s="493"/>
      <c r="B560" s="457"/>
      <c r="C560" s="457"/>
      <c r="D560" s="457"/>
      <c r="E560" s="457"/>
      <c r="F560" s="457"/>
      <c r="G560" s="457"/>
      <c r="H560" s="457"/>
    </row>
    <row r="561" spans="1:14" s="492" customFormat="1" ht="12" customHeight="1">
      <c r="A561" s="457" t="s">
        <v>322</v>
      </c>
      <c r="B561" s="457" t="s">
        <v>7</v>
      </c>
      <c r="C561" s="457"/>
      <c r="D561" s="457" t="s">
        <v>408</v>
      </c>
      <c r="E561" s="457"/>
      <c r="F561" s="457" t="s">
        <v>446</v>
      </c>
      <c r="G561" s="457"/>
      <c r="H561" s="457"/>
    </row>
    <row r="562" spans="1:14" s="492" customFormat="1" ht="14.25" customHeight="1">
      <c r="A562" s="493"/>
      <c r="B562" s="494" t="s">
        <v>407</v>
      </c>
      <c r="C562" s="457"/>
      <c r="D562" s="494" t="s">
        <v>409</v>
      </c>
      <c r="E562" s="457"/>
      <c r="F562" s="494" t="s">
        <v>410</v>
      </c>
      <c r="G562" s="457"/>
      <c r="H562" s="495"/>
      <c r="I562" s="496"/>
      <c r="J562" s="496"/>
      <c r="K562" s="496"/>
      <c r="L562" s="496"/>
      <c r="M562" s="496"/>
      <c r="N562" s="496"/>
    </row>
    <row r="563" spans="1:14" s="492" customFormat="1" ht="11.25" customHeight="1">
      <c r="A563" s="495"/>
      <c r="B563" s="457"/>
      <c r="C563" s="457"/>
      <c r="D563" s="457"/>
      <c r="E563" s="457"/>
      <c r="F563" s="457"/>
      <c r="G563" s="457"/>
      <c r="H563" s="457"/>
    </row>
    <row r="564" spans="1:14" s="492" customFormat="1" ht="11.25" customHeight="1">
      <c r="A564" s="493"/>
      <c r="B564" s="495"/>
      <c r="C564" s="495"/>
      <c r="D564" s="495"/>
      <c r="E564" s="495"/>
      <c r="F564" s="495"/>
      <c r="G564" s="495"/>
      <c r="H564" s="495"/>
      <c r="I564" s="496"/>
      <c r="J564" s="496"/>
      <c r="K564" s="496"/>
      <c r="L564" s="496"/>
      <c r="M564" s="496"/>
      <c r="N564" s="496"/>
    </row>
    <row r="565" spans="1:14" s="492" customFormat="1" ht="10.5" customHeight="1">
      <c r="A565" s="495"/>
      <c r="B565" s="495"/>
      <c r="C565" s="495"/>
      <c r="D565" s="495"/>
      <c r="E565" s="495"/>
      <c r="F565" s="495"/>
      <c r="G565" s="495"/>
      <c r="H565" s="495"/>
      <c r="I565" s="496"/>
      <c r="J565" s="496"/>
      <c r="K565" s="496"/>
      <c r="L565" s="496"/>
      <c r="M565" s="496"/>
      <c r="N565" s="496"/>
    </row>
    <row r="566" spans="1:14" ht="3" customHeight="1">
      <c r="A566" s="495"/>
      <c r="B566" s="495"/>
      <c r="C566" s="495"/>
      <c r="D566" s="495"/>
      <c r="E566" s="495"/>
      <c r="F566" s="495"/>
      <c r="G566" s="495"/>
      <c r="H566" s="495"/>
      <c r="I566" s="496"/>
      <c r="J566" s="496"/>
      <c r="K566" s="496"/>
      <c r="L566" s="496"/>
      <c r="M566" s="496"/>
      <c r="N566" s="496"/>
    </row>
    <row r="567" spans="1:14" ht="6" customHeight="1">
      <c r="A567" s="495"/>
      <c r="I567" s="492"/>
      <c r="J567" s="492"/>
      <c r="K567" s="492"/>
      <c r="L567" s="492"/>
      <c r="M567" s="492"/>
      <c r="N567" s="492"/>
    </row>
    <row r="568" spans="1:14">
      <c r="A568" s="493"/>
      <c r="I568" s="492"/>
      <c r="J568" s="492"/>
      <c r="K568" s="492"/>
      <c r="L568" s="492"/>
      <c r="M568" s="492"/>
      <c r="N568" s="492"/>
    </row>
    <row r="569" spans="1:14">
      <c r="A569" s="493"/>
      <c r="B569" s="495"/>
      <c r="C569" s="495"/>
      <c r="D569" s="495"/>
      <c r="E569" s="495"/>
      <c r="F569" s="495"/>
      <c r="G569" s="495"/>
      <c r="H569" s="495"/>
      <c r="I569" s="496"/>
      <c r="J569" s="496"/>
      <c r="K569" s="496"/>
      <c r="L569" s="496"/>
      <c r="M569" s="496"/>
      <c r="N569" s="496"/>
    </row>
    <row r="570" spans="1:14" ht="36" customHeight="1">
      <c r="A570" s="524"/>
      <c r="B570" s="524"/>
      <c r="C570" s="524"/>
      <c r="D570" s="524"/>
      <c r="E570" s="524"/>
      <c r="F570" s="524"/>
      <c r="G570" s="524"/>
      <c r="H570" s="524"/>
      <c r="I570" s="524"/>
      <c r="J570" s="524"/>
      <c r="K570" s="524"/>
      <c r="L570" s="524"/>
      <c r="M570" s="524"/>
      <c r="N570" s="524"/>
    </row>
  </sheetData>
  <mergeCells count="540">
    <mergeCell ref="H94:N94"/>
    <mergeCell ref="H543:N543"/>
    <mergeCell ref="G17:N17"/>
    <mergeCell ref="H344:N344"/>
    <mergeCell ref="H345:N345"/>
    <mergeCell ref="H346:N346"/>
    <mergeCell ref="H296:N296"/>
    <mergeCell ref="H297:N297"/>
    <mergeCell ref="H294:N294"/>
    <mergeCell ref="H295:N295"/>
    <mergeCell ref="H347:N347"/>
    <mergeCell ref="H398:N398"/>
    <mergeCell ref="H399:N399"/>
    <mergeCell ref="H400:N400"/>
    <mergeCell ref="H33:N34"/>
    <mergeCell ref="H27:N27"/>
    <mergeCell ref="H28:N28"/>
    <mergeCell ref="A30:N30"/>
    <mergeCell ref="E32:N32"/>
    <mergeCell ref="H23:N23"/>
    <mergeCell ref="H24:N24"/>
    <mergeCell ref="H25:N25"/>
    <mergeCell ref="H26:N26"/>
    <mergeCell ref="H237:N237"/>
    <mergeCell ref="A32:A34"/>
    <mergeCell ref="B32:B34"/>
    <mergeCell ref="C32:C34"/>
    <mergeCell ref="D32:D34"/>
    <mergeCell ref="H78:N78"/>
    <mergeCell ref="H79:N79"/>
    <mergeCell ref="B40:B41"/>
    <mergeCell ref="C40:C41"/>
    <mergeCell ref="D40:D41"/>
    <mergeCell ref="E40:E41"/>
    <mergeCell ref="F40:F41"/>
    <mergeCell ref="G40:G41"/>
    <mergeCell ref="C55:C56"/>
    <mergeCell ref="H47:N47"/>
    <mergeCell ref="H45:N45"/>
    <mergeCell ref="H43:N43"/>
    <mergeCell ref="H44:N44"/>
    <mergeCell ref="H37:N37"/>
    <mergeCell ref="H38:N38"/>
    <mergeCell ref="H42:N42"/>
    <mergeCell ref="H39:N39"/>
    <mergeCell ref="H40:N41"/>
    <mergeCell ref="H46:N46"/>
    <mergeCell ref="H48:N48"/>
    <mergeCell ref="H58:N58"/>
    <mergeCell ref="H59:N59"/>
    <mergeCell ref="H57:N57"/>
    <mergeCell ref="H35:N35"/>
    <mergeCell ref="H36:N36"/>
    <mergeCell ref="H236:N236"/>
    <mergeCell ref="H187:N187"/>
    <mergeCell ref="H188:N188"/>
    <mergeCell ref="H189:N189"/>
    <mergeCell ref="H190:N190"/>
    <mergeCell ref="H182:N182"/>
    <mergeCell ref="H183:N183"/>
    <mergeCell ref="H235:N235"/>
    <mergeCell ref="H63:N63"/>
    <mergeCell ref="H55:N56"/>
    <mergeCell ref="H64:N64"/>
    <mergeCell ref="H65:N65"/>
    <mergeCell ref="H72:N72"/>
    <mergeCell ref="H73:N73"/>
    <mergeCell ref="H62:N62"/>
    <mergeCell ref="H66:N66"/>
    <mergeCell ref="H67:N67"/>
    <mergeCell ref="H80:N80"/>
    <mergeCell ref="H81:N81"/>
    <mergeCell ref="H293:N293"/>
    <mergeCell ref="H126:N126"/>
    <mergeCell ref="H88:N88"/>
    <mergeCell ref="H89:N89"/>
    <mergeCell ref="H98:N98"/>
    <mergeCell ref="H99:N99"/>
    <mergeCell ref="B49:B50"/>
    <mergeCell ref="C49:C50"/>
    <mergeCell ref="D49:D50"/>
    <mergeCell ref="E49:E50"/>
    <mergeCell ref="F49:F50"/>
    <mergeCell ref="G49:G50"/>
    <mergeCell ref="B55:B56"/>
    <mergeCell ref="H49:N50"/>
    <mergeCell ref="H52:N52"/>
    <mergeCell ref="H53:N53"/>
    <mergeCell ref="H51:N51"/>
    <mergeCell ref="H54:N54"/>
    <mergeCell ref="D55:D56"/>
    <mergeCell ref="E55:E56"/>
    <mergeCell ref="F55:F56"/>
    <mergeCell ref="G55:G56"/>
    <mergeCell ref="H60:N60"/>
    <mergeCell ref="H61:N61"/>
    <mergeCell ref="H86:N86"/>
    <mergeCell ref="H87:N87"/>
    <mergeCell ref="H84:N84"/>
    <mergeCell ref="H85:N85"/>
    <mergeCell ref="H82:N82"/>
    <mergeCell ref="H83:N83"/>
    <mergeCell ref="H92:N92"/>
    <mergeCell ref="H93:N93"/>
    <mergeCell ref="H90:N90"/>
    <mergeCell ref="H91:N91"/>
    <mergeCell ref="G68:G69"/>
    <mergeCell ref="H68:N69"/>
    <mergeCell ref="B68:B69"/>
    <mergeCell ref="C68:C69"/>
    <mergeCell ref="D68:D69"/>
    <mergeCell ref="E68:E69"/>
    <mergeCell ref="F68:F69"/>
    <mergeCell ref="H76:N76"/>
    <mergeCell ref="H77:N77"/>
    <mergeCell ref="H70:N70"/>
    <mergeCell ref="H71:N71"/>
    <mergeCell ref="H74:N74"/>
    <mergeCell ref="H75:N75"/>
    <mergeCell ref="H95:N95"/>
    <mergeCell ref="H103:N103"/>
    <mergeCell ref="H104:N104"/>
    <mergeCell ref="H102:N102"/>
    <mergeCell ref="H100:N100"/>
    <mergeCell ref="H101:N101"/>
    <mergeCell ref="H106:N106"/>
    <mergeCell ref="H107:N107"/>
    <mergeCell ref="H105:N105"/>
    <mergeCell ref="H96:N96"/>
    <mergeCell ref="H97:N97"/>
    <mergeCell ref="H114:N114"/>
    <mergeCell ref="H115:N115"/>
    <mergeCell ref="H112:N112"/>
    <mergeCell ref="H113:N113"/>
    <mergeCell ref="H110:N110"/>
    <mergeCell ref="H108:N108"/>
    <mergeCell ref="H109:N109"/>
    <mergeCell ref="H120:N120"/>
    <mergeCell ref="H121:N121"/>
    <mergeCell ref="H118:N118"/>
    <mergeCell ref="H119:N119"/>
    <mergeCell ref="H116:N116"/>
    <mergeCell ref="H117:N117"/>
    <mergeCell ref="H122:N122"/>
    <mergeCell ref="H123:N123"/>
    <mergeCell ref="H135:N135"/>
    <mergeCell ref="H127:N127"/>
    <mergeCell ref="H128:N128"/>
    <mergeCell ref="H125:N125"/>
    <mergeCell ref="H304:N304"/>
    <mergeCell ref="H302:N302"/>
    <mergeCell ref="H303:N303"/>
    <mergeCell ref="H300:N300"/>
    <mergeCell ref="H301:N301"/>
    <mergeCell ref="H298:N298"/>
    <mergeCell ref="H299:N299"/>
    <mergeCell ref="H142:N142"/>
    <mergeCell ref="H143:N143"/>
    <mergeCell ref="H144:N144"/>
    <mergeCell ref="H145:N145"/>
    <mergeCell ref="H146:N146"/>
    <mergeCell ref="H147:N147"/>
    <mergeCell ref="H148:N148"/>
    <mergeCell ref="H149:N149"/>
    <mergeCell ref="H150:N150"/>
    <mergeCell ref="H151:N151"/>
    <mergeCell ref="H152:N152"/>
    <mergeCell ref="H290:N290"/>
    <mergeCell ref="H313:N313"/>
    <mergeCell ref="H310:N310"/>
    <mergeCell ref="H311:N311"/>
    <mergeCell ref="H308:N308"/>
    <mergeCell ref="H309:N309"/>
    <mergeCell ref="H306:N306"/>
    <mergeCell ref="H307:N307"/>
    <mergeCell ref="H186:N186"/>
    <mergeCell ref="H191:N191"/>
    <mergeCell ref="H192:N192"/>
    <mergeCell ref="H193:N193"/>
    <mergeCell ref="H194:N194"/>
    <mergeCell ref="H195:N195"/>
    <mergeCell ref="H196:N196"/>
    <mergeCell ref="H197:N197"/>
    <mergeCell ref="H198:N198"/>
    <mergeCell ref="H199:N199"/>
    <mergeCell ref="H200:N200"/>
    <mergeCell ref="H201:N201"/>
    <mergeCell ref="H202:N202"/>
    <mergeCell ref="H203:N203"/>
    <mergeCell ref="H291:N291"/>
    <mergeCell ref="H292:N292"/>
    <mergeCell ref="H319:N319"/>
    <mergeCell ref="H320:N320"/>
    <mergeCell ref="H317:N317"/>
    <mergeCell ref="H318:N318"/>
    <mergeCell ref="H315:N315"/>
    <mergeCell ref="H314:N314"/>
    <mergeCell ref="H316:N316"/>
    <mergeCell ref="H322:N322"/>
    <mergeCell ref="H323:N323"/>
    <mergeCell ref="H321:N321"/>
    <mergeCell ref="H329:N329"/>
    <mergeCell ref="H327:N327"/>
    <mergeCell ref="H328:N328"/>
    <mergeCell ref="H325:N325"/>
    <mergeCell ref="H326:N326"/>
    <mergeCell ref="H324:N324"/>
    <mergeCell ref="H335:N335"/>
    <mergeCell ref="H336:N336"/>
    <mergeCell ref="H333:N333"/>
    <mergeCell ref="H334:N334"/>
    <mergeCell ref="H331:N331"/>
    <mergeCell ref="H332:N332"/>
    <mergeCell ref="H341:N341"/>
    <mergeCell ref="H342:N342"/>
    <mergeCell ref="H339:N339"/>
    <mergeCell ref="H340:N340"/>
    <mergeCell ref="H337:N337"/>
    <mergeCell ref="H338:N338"/>
    <mergeCell ref="H352:N352"/>
    <mergeCell ref="H353:N353"/>
    <mergeCell ref="H350:N350"/>
    <mergeCell ref="H351:N351"/>
    <mergeCell ref="H348:N348"/>
    <mergeCell ref="H349:N349"/>
    <mergeCell ref="H358:N358"/>
    <mergeCell ref="H360:N360"/>
    <mergeCell ref="H356:N356"/>
    <mergeCell ref="H357:N357"/>
    <mergeCell ref="H354:N354"/>
    <mergeCell ref="H355:N355"/>
    <mergeCell ref="H365:N365"/>
    <mergeCell ref="H366:N366"/>
    <mergeCell ref="H363:N363"/>
    <mergeCell ref="H364:N364"/>
    <mergeCell ref="H361:N361"/>
    <mergeCell ref="H362:N362"/>
    <mergeCell ref="H371:N371"/>
    <mergeCell ref="H372:N372"/>
    <mergeCell ref="H369:N369"/>
    <mergeCell ref="H370:N370"/>
    <mergeCell ref="H367:N367"/>
    <mergeCell ref="H368:N368"/>
    <mergeCell ref="H376:N376"/>
    <mergeCell ref="H377:N377"/>
    <mergeCell ref="H375:N375"/>
    <mergeCell ref="H373:N373"/>
    <mergeCell ref="H374:N374"/>
    <mergeCell ref="H379:N379"/>
    <mergeCell ref="H381:N381"/>
    <mergeCell ref="H382:N382"/>
    <mergeCell ref="H380:N380"/>
    <mergeCell ref="H378:N378"/>
    <mergeCell ref="H389:N389"/>
    <mergeCell ref="H390:N390"/>
    <mergeCell ref="H388:N388"/>
    <mergeCell ref="H385:N385"/>
    <mergeCell ref="H386:N386"/>
    <mergeCell ref="H383:N383"/>
    <mergeCell ref="H387:N387"/>
    <mergeCell ref="H395:N395"/>
    <mergeCell ref="H396:N396"/>
    <mergeCell ref="H393:N393"/>
    <mergeCell ref="H394:N394"/>
    <mergeCell ref="H391:N391"/>
    <mergeCell ref="H392:N392"/>
    <mergeCell ref="H406:N406"/>
    <mergeCell ref="H407:N407"/>
    <mergeCell ref="H404:N404"/>
    <mergeCell ref="H405:N405"/>
    <mergeCell ref="H402:N402"/>
    <mergeCell ref="H403:N403"/>
    <mergeCell ref="H401:N401"/>
    <mergeCell ref="H413:N413"/>
    <mergeCell ref="H414:N414"/>
    <mergeCell ref="H410:N410"/>
    <mergeCell ref="H411:N411"/>
    <mergeCell ref="H408:N408"/>
    <mergeCell ref="H409:N409"/>
    <mergeCell ref="H419:N419"/>
    <mergeCell ref="H420:N420"/>
    <mergeCell ref="H417:N417"/>
    <mergeCell ref="H418:N418"/>
    <mergeCell ref="H415:N415"/>
    <mergeCell ref="H416:N416"/>
    <mergeCell ref="H425:N425"/>
    <mergeCell ref="H426:N426"/>
    <mergeCell ref="H431:N431"/>
    <mergeCell ref="H423:N423"/>
    <mergeCell ref="H424:N424"/>
    <mergeCell ref="H421:N421"/>
    <mergeCell ref="H422:N422"/>
    <mergeCell ref="H430:N430"/>
    <mergeCell ref="H428:N428"/>
    <mergeCell ref="H429:N429"/>
    <mergeCell ref="H427:N427"/>
    <mergeCell ref="H435:N435"/>
    <mergeCell ref="H436:N436"/>
    <mergeCell ref="H433:N433"/>
    <mergeCell ref="H434:N434"/>
    <mergeCell ref="H432:N432"/>
    <mergeCell ref="H443:N443"/>
    <mergeCell ref="H444:N444"/>
    <mergeCell ref="H441:N441"/>
    <mergeCell ref="H442:N442"/>
    <mergeCell ref="H440:N440"/>
    <mergeCell ref="H438:N438"/>
    <mergeCell ref="H439:N439"/>
    <mergeCell ref="H456:N456"/>
    <mergeCell ref="H449:N449"/>
    <mergeCell ref="H447:N447"/>
    <mergeCell ref="H448:N448"/>
    <mergeCell ref="H445:N445"/>
    <mergeCell ref="H446:N446"/>
    <mergeCell ref="H455:N455"/>
    <mergeCell ref="H461:N461"/>
    <mergeCell ref="H462:N462"/>
    <mergeCell ref="H459:N459"/>
    <mergeCell ref="H460:N460"/>
    <mergeCell ref="H457:N457"/>
    <mergeCell ref="H458:N458"/>
    <mergeCell ref="H453:N453"/>
    <mergeCell ref="H454:N454"/>
    <mergeCell ref="H451:N451"/>
    <mergeCell ref="H452:N452"/>
    <mergeCell ref="H467:N467"/>
    <mergeCell ref="H468:N468"/>
    <mergeCell ref="H465:N465"/>
    <mergeCell ref="H466:N466"/>
    <mergeCell ref="H463:N463"/>
    <mergeCell ref="H464:N464"/>
    <mergeCell ref="H473:N473"/>
    <mergeCell ref="H471:N471"/>
    <mergeCell ref="H472:N472"/>
    <mergeCell ref="H486:N486"/>
    <mergeCell ref="H469:N469"/>
    <mergeCell ref="H470:N470"/>
    <mergeCell ref="H484:N484"/>
    <mergeCell ref="H485:N485"/>
    <mergeCell ref="H482:N482"/>
    <mergeCell ref="H483:N483"/>
    <mergeCell ref="H474:N474"/>
    <mergeCell ref="H475:N475"/>
    <mergeCell ref="H490:N490"/>
    <mergeCell ref="H491:N491"/>
    <mergeCell ref="H488:N488"/>
    <mergeCell ref="H489:N489"/>
    <mergeCell ref="H487:N487"/>
    <mergeCell ref="H497:N497"/>
    <mergeCell ref="H498:N498"/>
    <mergeCell ref="H495:N495"/>
    <mergeCell ref="H496:N496"/>
    <mergeCell ref="H492:N492"/>
    <mergeCell ref="H494:N494"/>
    <mergeCell ref="H503:N503"/>
    <mergeCell ref="H504:N504"/>
    <mergeCell ref="H501:N501"/>
    <mergeCell ref="H502:N502"/>
    <mergeCell ref="H499:N499"/>
    <mergeCell ref="H500:N500"/>
    <mergeCell ref="H509:N509"/>
    <mergeCell ref="H507:N507"/>
    <mergeCell ref="H508:N508"/>
    <mergeCell ref="H505:N505"/>
    <mergeCell ref="H513:N513"/>
    <mergeCell ref="H506:N506"/>
    <mergeCell ref="H514:N514"/>
    <mergeCell ref="H512:N512"/>
    <mergeCell ref="H510:N510"/>
    <mergeCell ref="H511:N511"/>
    <mergeCell ref="H521:N521"/>
    <mergeCell ref="H522:N522"/>
    <mergeCell ref="H519:N519"/>
    <mergeCell ref="H520:N520"/>
    <mergeCell ref="H517:N517"/>
    <mergeCell ref="H515:N515"/>
    <mergeCell ref="H516:N516"/>
    <mergeCell ref="H527:N527"/>
    <mergeCell ref="H528:N528"/>
    <mergeCell ref="H525:N525"/>
    <mergeCell ref="H526:N526"/>
    <mergeCell ref="H523:N523"/>
    <mergeCell ref="H524:N524"/>
    <mergeCell ref="H541:N541"/>
    <mergeCell ref="H542:N542"/>
    <mergeCell ref="H538:N538"/>
    <mergeCell ref="H537:N537"/>
    <mergeCell ref="H529:N529"/>
    <mergeCell ref="H530:N530"/>
    <mergeCell ref="H536:N536"/>
    <mergeCell ref="H539:N539"/>
    <mergeCell ref="H540:N540"/>
    <mergeCell ref="H535:N535"/>
    <mergeCell ref="H533:N533"/>
    <mergeCell ref="H534:N534"/>
    <mergeCell ref="H532:N532"/>
    <mergeCell ref="H548:N548"/>
    <mergeCell ref="H549:N549"/>
    <mergeCell ref="H546:N546"/>
    <mergeCell ref="H547:N547"/>
    <mergeCell ref="H544:N544"/>
    <mergeCell ref="H545:N545"/>
    <mergeCell ref="A570:N570"/>
    <mergeCell ref="H554:N554"/>
    <mergeCell ref="H555:N555"/>
    <mergeCell ref="H552:N552"/>
    <mergeCell ref="H553:N553"/>
    <mergeCell ref="H550:N550"/>
    <mergeCell ref="H551:N551"/>
    <mergeCell ref="F1:H1"/>
    <mergeCell ref="F5:N5"/>
    <mergeCell ref="F6:N6"/>
    <mergeCell ref="A27:F27"/>
    <mergeCell ref="A24:F24"/>
    <mergeCell ref="B18:E18"/>
    <mergeCell ref="B19:E19"/>
    <mergeCell ref="F3:H3"/>
    <mergeCell ref="H20:N21"/>
    <mergeCell ref="H22:N22"/>
    <mergeCell ref="G2:N2"/>
    <mergeCell ref="A129:G129"/>
    <mergeCell ref="H130:N130"/>
    <mergeCell ref="H131:N131"/>
    <mergeCell ref="H132:N132"/>
    <mergeCell ref="H133:N133"/>
    <mergeCell ref="H134:N134"/>
    <mergeCell ref="H139:N139"/>
    <mergeCell ref="H140:N140"/>
    <mergeCell ref="H141:N141"/>
    <mergeCell ref="H136:N136"/>
    <mergeCell ref="H137:N137"/>
    <mergeCell ref="H138:N138"/>
    <mergeCell ref="H153:N153"/>
    <mergeCell ref="H154:N154"/>
    <mergeCell ref="H155:N155"/>
    <mergeCell ref="H156:N156"/>
    <mergeCell ref="H157:N157"/>
    <mergeCell ref="H158:N158"/>
    <mergeCell ref="H159:N159"/>
    <mergeCell ref="H160:N160"/>
    <mergeCell ref="H161:N161"/>
    <mergeCell ref="H162:N162"/>
    <mergeCell ref="H163:N163"/>
    <mergeCell ref="H164:N164"/>
    <mergeCell ref="H165:N165"/>
    <mergeCell ref="H167:N167"/>
    <mergeCell ref="H168:N168"/>
    <mergeCell ref="H169:N169"/>
    <mergeCell ref="H170:N170"/>
    <mergeCell ref="H171:N171"/>
    <mergeCell ref="H172:N172"/>
    <mergeCell ref="H173:N173"/>
    <mergeCell ref="H174:N174"/>
    <mergeCell ref="H175:N175"/>
    <mergeCell ref="H176:N176"/>
    <mergeCell ref="H177:N177"/>
    <mergeCell ref="H178:N178"/>
    <mergeCell ref="A184:G184"/>
    <mergeCell ref="H185:N185"/>
    <mergeCell ref="H180:N180"/>
    <mergeCell ref="H181:N181"/>
    <mergeCell ref="H204:N204"/>
    <mergeCell ref="H205:N205"/>
    <mergeCell ref="H206:N206"/>
    <mergeCell ref="H207:N207"/>
    <mergeCell ref="H208:N208"/>
    <mergeCell ref="H209:N209"/>
    <mergeCell ref="H210:N210"/>
    <mergeCell ref="H211:N211"/>
    <mergeCell ref="H212:N212"/>
    <mergeCell ref="H213:N213"/>
    <mergeCell ref="H214:N214"/>
    <mergeCell ref="H215:N215"/>
    <mergeCell ref="H216:N216"/>
    <mergeCell ref="H217:N217"/>
    <mergeCell ref="H218:N218"/>
    <mergeCell ref="H219:N219"/>
    <mergeCell ref="H220:N220"/>
    <mergeCell ref="H222:N222"/>
    <mergeCell ref="H223:N223"/>
    <mergeCell ref="H224:N224"/>
    <mergeCell ref="H225:N225"/>
    <mergeCell ref="H226:N226"/>
    <mergeCell ref="H227:N227"/>
    <mergeCell ref="H228:N228"/>
    <mergeCell ref="H229:N229"/>
    <mergeCell ref="H230:N230"/>
    <mergeCell ref="H231:N231"/>
    <mergeCell ref="H232:N232"/>
    <mergeCell ref="H233:N233"/>
    <mergeCell ref="A239:G239"/>
    <mergeCell ref="H240:N240"/>
    <mergeCell ref="H241:N241"/>
    <mergeCell ref="H242:N242"/>
    <mergeCell ref="H243:N243"/>
    <mergeCell ref="H244:N244"/>
    <mergeCell ref="H245:N245"/>
    <mergeCell ref="H238:N238"/>
    <mergeCell ref="H246:N246"/>
    <mergeCell ref="H247:N247"/>
    <mergeCell ref="H248:N248"/>
    <mergeCell ref="H249:N249"/>
    <mergeCell ref="H250:N250"/>
    <mergeCell ref="H251:N251"/>
    <mergeCell ref="H252:N252"/>
    <mergeCell ref="H253:N253"/>
    <mergeCell ref="H254:N254"/>
    <mergeCell ref="H255:N255"/>
    <mergeCell ref="H256:N256"/>
    <mergeCell ref="H257:N257"/>
    <mergeCell ref="H258:N258"/>
    <mergeCell ref="H259:N259"/>
    <mergeCell ref="H260:N260"/>
    <mergeCell ref="H261:N261"/>
    <mergeCell ref="H262:N262"/>
    <mergeCell ref="H263:N263"/>
    <mergeCell ref="H264:N264"/>
    <mergeCell ref="H265:N265"/>
    <mergeCell ref="H266:N266"/>
    <mergeCell ref="H267:N267"/>
    <mergeCell ref="H268:N268"/>
    <mergeCell ref="H269:N269"/>
    <mergeCell ref="H270:N270"/>
    <mergeCell ref="H271:N271"/>
    <mergeCell ref="H272:N272"/>
    <mergeCell ref="H273:N273"/>
    <mergeCell ref="H274:N274"/>
    <mergeCell ref="H275:N275"/>
    <mergeCell ref="H277:N277"/>
    <mergeCell ref="H278:N278"/>
    <mergeCell ref="H279:N279"/>
    <mergeCell ref="H280:N280"/>
    <mergeCell ref="H287:N287"/>
    <mergeCell ref="H288:N288"/>
    <mergeCell ref="H281:N281"/>
    <mergeCell ref="H282:N282"/>
    <mergeCell ref="H283:N283"/>
    <mergeCell ref="H284:N284"/>
    <mergeCell ref="H285:N285"/>
    <mergeCell ref="H286:N286"/>
  </mergeCells>
  <pageMargins left="0.19685039370078741" right="0.51181102362204722" top="0.19685039370078741" bottom="0.19685039370078741" header="0.39370078740157483" footer="0.59055118110236227"/>
  <pageSetup paperSize="9" scale="63" fitToHeight="13" orientation="portrait" r:id="rId1"/>
  <headerFooter alignWithMargins="0"/>
  <rowBreaks count="1" manualBreakCount="1">
    <brk id="28" max="13" man="1"/>
  </rowBreaks>
</worksheet>
</file>

<file path=xl/worksheets/sheet10.xml><?xml version="1.0" encoding="utf-8"?>
<worksheet xmlns="http://schemas.openxmlformats.org/spreadsheetml/2006/main" xmlns:r="http://schemas.openxmlformats.org/officeDocument/2006/relationships">
  <sheetPr>
    <tabColor rgb="FF00FFFF"/>
  </sheetPr>
  <dimension ref="A1:I37"/>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358</v>
      </c>
      <c r="B3" s="616"/>
      <c r="C3" s="616"/>
      <c r="D3" s="616"/>
      <c r="E3" s="616"/>
      <c r="F3" s="616"/>
      <c r="G3" s="616"/>
    </row>
    <row r="4" spans="1:9" ht="35.25" customHeight="1">
      <c r="A4" s="606" t="s">
        <v>444</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996</v>
      </c>
      <c r="F12" s="503" t="s">
        <v>997</v>
      </c>
      <c r="G12" s="503" t="s">
        <v>998</v>
      </c>
    </row>
    <row r="13" spans="1:9" ht="24" customHeight="1">
      <c r="A13" s="592"/>
      <c r="B13" s="592"/>
      <c r="C13" s="592"/>
      <c r="D13" s="592"/>
      <c r="E13" s="49">
        <v>0</v>
      </c>
      <c r="F13" s="49">
        <v>0</v>
      </c>
      <c r="G13" s="49">
        <v>0</v>
      </c>
    </row>
    <row r="14" spans="1:9" ht="24" customHeight="1">
      <c r="A14" s="619"/>
      <c r="B14" s="620"/>
      <c r="C14" s="620"/>
      <c r="D14" s="621"/>
      <c r="E14" s="49">
        <v>0</v>
      </c>
      <c r="F14" s="49">
        <v>0</v>
      </c>
      <c r="G14" s="49">
        <v>0</v>
      </c>
    </row>
    <row r="15" spans="1:9" ht="24"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600" t="s">
        <v>411</v>
      </c>
      <c r="B19" s="601"/>
      <c r="C19" s="601"/>
      <c r="D19" s="602"/>
      <c r="E19" s="52"/>
      <c r="F19" s="52"/>
      <c r="G19" s="52"/>
      <c r="H19" s="8"/>
    </row>
    <row r="20" spans="1:8" ht="15.75">
      <c r="A20" s="595" t="s">
        <v>412</v>
      </c>
      <c r="B20" s="596"/>
      <c r="C20" s="596"/>
      <c r="D20" s="597"/>
      <c r="E20" s="52">
        <v>0</v>
      </c>
      <c r="F20" s="52"/>
      <c r="G20" s="52"/>
      <c r="H20" s="8"/>
    </row>
    <row r="21" spans="1:8" ht="15.75">
      <c r="A21" s="595" t="s">
        <v>413</v>
      </c>
      <c r="B21" s="596"/>
      <c r="C21" s="596"/>
      <c r="D21" s="597"/>
      <c r="E21" s="52">
        <v>0</v>
      </c>
      <c r="F21" s="52"/>
      <c r="G21" s="52"/>
      <c r="H21" s="8"/>
    </row>
    <row r="22" spans="1:8" ht="15.75">
      <c r="A22" s="595" t="s">
        <v>414</v>
      </c>
      <c r="B22" s="596"/>
      <c r="C22" s="596"/>
      <c r="D22" s="597"/>
      <c r="E22" s="52">
        <v>0</v>
      </c>
      <c r="F22" s="52"/>
      <c r="G22" s="52"/>
      <c r="H22" s="8"/>
    </row>
    <row r="23" spans="1:8" ht="15.75">
      <c r="A23" s="3" t="s">
        <v>4</v>
      </c>
      <c r="B23" s="3"/>
      <c r="C23" s="27"/>
      <c r="D23" s="27"/>
      <c r="E23" s="3"/>
      <c r="F23" s="594" t="s">
        <v>445</v>
      </c>
      <c r="G23" s="594"/>
      <c r="H23" s="9"/>
    </row>
    <row r="24" spans="1:8" ht="15.75">
      <c r="A24" s="3"/>
      <c r="B24" s="3"/>
      <c r="C24" s="593" t="s">
        <v>5</v>
      </c>
      <c r="D24" s="593"/>
      <c r="E24" s="3"/>
      <c r="F24" s="593" t="s">
        <v>6</v>
      </c>
      <c r="G24" s="593"/>
      <c r="H24" s="9"/>
    </row>
    <row r="25" spans="1:8" ht="15.75">
      <c r="A25" s="3"/>
      <c r="B25" s="3"/>
      <c r="C25" s="3"/>
      <c r="D25" s="3"/>
      <c r="E25" s="3"/>
      <c r="F25" s="3"/>
      <c r="G25" s="3"/>
      <c r="H25" s="9"/>
    </row>
    <row r="26" spans="1:8" ht="15.75">
      <c r="A26" s="3" t="s">
        <v>7</v>
      </c>
      <c r="B26" s="3"/>
      <c r="C26" s="27"/>
      <c r="D26" s="27"/>
      <c r="E26" s="3"/>
      <c r="F26" s="594" t="s">
        <v>446</v>
      </c>
      <c r="G26" s="594"/>
      <c r="H26" s="9"/>
    </row>
    <row r="27" spans="1:8" ht="15.75">
      <c r="A27" s="9"/>
      <c r="B27" s="9"/>
      <c r="C27" s="593" t="s">
        <v>5</v>
      </c>
      <c r="D27" s="593"/>
      <c r="E27" s="3"/>
      <c r="F27" s="593" t="s">
        <v>6</v>
      </c>
      <c r="G27" s="593"/>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4">
    <mergeCell ref="C27:D27"/>
    <mergeCell ref="F27:G27"/>
    <mergeCell ref="A15:D15"/>
    <mergeCell ref="A2:G2"/>
    <mergeCell ref="A3:G3"/>
    <mergeCell ref="A4:G4"/>
    <mergeCell ref="A5:G5"/>
    <mergeCell ref="A6:G6"/>
    <mergeCell ref="A7:F7"/>
    <mergeCell ref="F26:G26"/>
    <mergeCell ref="A8:F8"/>
    <mergeCell ref="A12:D12"/>
    <mergeCell ref="A13:D13"/>
    <mergeCell ref="A16:D16"/>
    <mergeCell ref="A17:D17"/>
    <mergeCell ref="A18:D18"/>
    <mergeCell ref="F23:G23"/>
    <mergeCell ref="C24:D24"/>
    <mergeCell ref="F24:G24"/>
    <mergeCell ref="A14:D14"/>
    <mergeCell ref="A19:D19"/>
    <mergeCell ref="A20:D20"/>
    <mergeCell ref="A21:D21"/>
    <mergeCell ref="A22:D22"/>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00.xml><?xml version="1.0" encoding="utf-8"?>
<worksheet xmlns="http://schemas.openxmlformats.org/spreadsheetml/2006/main" xmlns:r="http://schemas.openxmlformats.org/officeDocument/2006/relationships">
  <sheetPr>
    <tabColor rgb="FFFF00FF"/>
  </sheetPr>
  <dimension ref="A1:H24"/>
  <sheetViews>
    <sheetView view="pageBreakPreview" zoomScale="66" zoomScaleSheetLayoutView="66" workbookViewId="0">
      <selection activeCell="A17" sqref="A17:IV20"/>
    </sheetView>
  </sheetViews>
  <sheetFormatPr defaultRowHeight="12.75"/>
  <cols>
    <col min="1" max="1" width="17.5703125" customWidth="1"/>
    <col min="3" max="3" width="12.28515625" customWidth="1"/>
    <col min="4" max="4" width="6.28515625" customWidth="1"/>
    <col min="5" max="5" width="15.5703125" customWidth="1"/>
    <col min="6" max="7" width="15.28515625" customWidth="1"/>
  </cols>
  <sheetData>
    <row r="1" spans="1:7" ht="15">
      <c r="A1" s="14"/>
      <c r="B1" s="14"/>
      <c r="C1" s="14"/>
      <c r="D1" s="14"/>
      <c r="E1" s="14"/>
      <c r="F1" s="14"/>
      <c r="G1" s="14"/>
    </row>
    <row r="2" spans="1:7" ht="15.75">
      <c r="A2" s="605" t="s">
        <v>0</v>
      </c>
      <c r="B2" s="605"/>
      <c r="C2" s="605"/>
      <c r="D2" s="605"/>
      <c r="E2" s="605"/>
      <c r="F2" s="605"/>
      <c r="G2" s="605"/>
    </row>
    <row r="3" spans="1:7" ht="37.5" customHeight="1">
      <c r="A3" s="611" t="s">
        <v>378</v>
      </c>
      <c r="B3" s="611"/>
      <c r="C3" s="611"/>
      <c r="D3" s="611"/>
      <c r="E3" s="611"/>
      <c r="F3" s="611"/>
      <c r="G3" s="611"/>
    </row>
    <row r="4" spans="1:7" ht="58.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15.75">
      <c r="A8" s="3"/>
      <c r="B8" s="3"/>
      <c r="C8" s="3"/>
      <c r="D8" s="3"/>
      <c r="E8" s="3"/>
      <c r="F8" s="3"/>
      <c r="G8" s="14"/>
    </row>
    <row r="9" spans="1:7" ht="15.75">
      <c r="A9" s="3"/>
      <c r="B9" s="3"/>
      <c r="C9" s="3"/>
      <c r="D9" s="3"/>
      <c r="E9" s="3"/>
      <c r="F9" s="3"/>
      <c r="G9" s="14"/>
    </row>
    <row r="10" spans="1:7" ht="15.75">
      <c r="A10" s="3"/>
      <c r="B10" s="3"/>
      <c r="C10" s="3"/>
      <c r="D10" s="3"/>
      <c r="E10" s="3"/>
      <c r="F10" s="3"/>
      <c r="G10" s="14"/>
    </row>
    <row r="11" spans="1:7" ht="35.25" customHeight="1">
      <c r="A11" s="658" t="s">
        <v>26</v>
      </c>
      <c r="B11" s="658"/>
      <c r="C11" s="658"/>
      <c r="D11" s="652"/>
      <c r="E11" s="57" t="s">
        <v>334</v>
      </c>
      <c r="F11" s="57" t="s">
        <v>335</v>
      </c>
      <c r="G11" s="57" t="s">
        <v>336</v>
      </c>
    </row>
    <row r="12" spans="1:7" ht="30" customHeight="1">
      <c r="A12" s="851" t="s">
        <v>27</v>
      </c>
      <c r="B12" s="851"/>
      <c r="C12" s="851"/>
      <c r="D12" s="852"/>
      <c r="E12" s="58">
        <v>0</v>
      </c>
      <c r="F12" s="58"/>
      <c r="G12" s="58"/>
    </row>
    <row r="13" spans="1:7" ht="30" customHeight="1">
      <c r="A13" s="851" t="s">
        <v>28</v>
      </c>
      <c r="B13" s="851"/>
      <c r="C13" s="851"/>
      <c r="D13" s="851"/>
      <c r="E13" s="59"/>
      <c r="F13" s="59"/>
      <c r="G13" s="59"/>
    </row>
    <row r="14" spans="1:7" ht="36" customHeight="1">
      <c r="A14" s="851" t="s">
        <v>29</v>
      </c>
      <c r="B14" s="851"/>
      <c r="C14" s="851"/>
      <c r="D14" s="851"/>
      <c r="E14" s="49"/>
      <c r="F14" s="49"/>
      <c r="G14" s="49"/>
    </row>
    <row r="15" spans="1:7" ht="27" customHeight="1">
      <c r="A15" s="850" t="s">
        <v>2</v>
      </c>
      <c r="B15" s="850"/>
      <c r="C15" s="850"/>
      <c r="D15" s="850"/>
      <c r="E15" s="5">
        <f>SUM(E12:E14)</f>
        <v>0</v>
      </c>
      <c r="F15" s="5">
        <f>SUM(F12:F14)</f>
        <v>0</v>
      </c>
      <c r="G15" s="5">
        <f>SUM(G12:G14)</f>
        <v>0</v>
      </c>
    </row>
    <row r="16" spans="1:7" ht="28.5" customHeight="1">
      <c r="A16" s="850" t="s">
        <v>25</v>
      </c>
      <c r="B16" s="850"/>
      <c r="C16" s="850"/>
      <c r="D16" s="850"/>
      <c r="E16" s="5">
        <f>E15/1000</f>
        <v>0</v>
      </c>
      <c r="F16" s="5">
        <f>F15/1000</f>
        <v>0</v>
      </c>
      <c r="G16" s="5">
        <f>G15/1000</f>
        <v>0</v>
      </c>
    </row>
    <row r="17" spans="1:8" ht="15">
      <c r="A17" s="14"/>
      <c r="B17" s="14"/>
      <c r="C17" s="14"/>
      <c r="D17" s="14"/>
      <c r="E17" s="14"/>
      <c r="F17" s="14"/>
      <c r="G17" s="14"/>
    </row>
    <row r="18" spans="1:8" ht="15">
      <c r="A18" s="14"/>
      <c r="B18" s="14"/>
      <c r="C18" s="14"/>
      <c r="D18" s="14"/>
      <c r="E18" s="14"/>
      <c r="F18" s="14"/>
      <c r="G18" s="14"/>
    </row>
    <row r="19" spans="1:8" ht="15">
      <c r="A19" s="14"/>
      <c r="B19" s="14"/>
      <c r="C19" s="14"/>
      <c r="D19" s="14"/>
      <c r="E19" s="14"/>
      <c r="F19" s="14"/>
      <c r="G19" s="14"/>
    </row>
    <row r="20" spans="1:8" ht="15.75">
      <c r="A20" s="3" t="s">
        <v>4</v>
      </c>
      <c r="B20" s="27"/>
      <c r="C20" s="27"/>
      <c r="D20" s="9"/>
      <c r="E20" s="594"/>
      <c r="F20" s="594"/>
      <c r="G20" s="594"/>
      <c r="H20" s="9"/>
    </row>
    <row r="21" spans="1:8" ht="15.75">
      <c r="A21" s="3"/>
      <c r="B21" s="593" t="s">
        <v>5</v>
      </c>
      <c r="C21" s="593"/>
      <c r="D21" s="54"/>
      <c r="E21" s="593" t="s">
        <v>6</v>
      </c>
      <c r="F21" s="593"/>
      <c r="G21" s="593"/>
      <c r="H21" s="9"/>
    </row>
    <row r="22" spans="1:8" ht="15.75">
      <c r="A22" s="3"/>
      <c r="B22" s="3"/>
      <c r="C22" s="3"/>
      <c r="D22" s="9"/>
      <c r="E22" s="3"/>
      <c r="F22" s="3"/>
      <c r="G22" s="3"/>
      <c r="H22" s="9"/>
    </row>
    <row r="23" spans="1:8" ht="15.75">
      <c r="A23" s="3" t="s">
        <v>7</v>
      </c>
      <c r="B23" s="27"/>
      <c r="C23" s="27"/>
      <c r="D23" s="9"/>
      <c r="E23" s="594"/>
      <c r="F23" s="594"/>
      <c r="G23" s="594"/>
      <c r="H23" s="9"/>
    </row>
    <row r="24" spans="1:8" ht="15.75">
      <c r="A24" s="9"/>
      <c r="B24" s="593" t="s">
        <v>5</v>
      </c>
      <c r="C24" s="593"/>
      <c r="D24" s="54"/>
      <c r="E24" s="612" t="s">
        <v>6</v>
      </c>
      <c r="F24" s="612"/>
      <c r="G24" s="612"/>
      <c r="H24" s="9"/>
    </row>
  </sheetData>
  <sheetProtection selectLockedCells="1" selectUnlockedCells="1"/>
  <mergeCells count="18">
    <mergeCell ref="B21:C21"/>
    <mergeCell ref="E21:G21"/>
    <mergeCell ref="E23:G23"/>
    <mergeCell ref="B24:C24"/>
    <mergeCell ref="E24:G24"/>
    <mergeCell ref="A11:D11"/>
    <mergeCell ref="E20:G20"/>
    <mergeCell ref="A2:G2"/>
    <mergeCell ref="A3:G3"/>
    <mergeCell ref="A4:G4"/>
    <mergeCell ref="A5:G5"/>
    <mergeCell ref="A6:G6"/>
    <mergeCell ref="A7:F7"/>
    <mergeCell ref="A12:D12"/>
    <mergeCell ref="A13:D13"/>
    <mergeCell ref="A14:D14"/>
    <mergeCell ref="A15:D15"/>
    <mergeCell ref="A16:D16"/>
  </mergeCells>
  <pageMargins left="0.90972222222222221" right="0.19652777777777777" top="0.98402777777777772" bottom="0.98402777777777772" header="0.51180555555555551" footer="0.51180555555555551"/>
  <pageSetup paperSize="9" firstPageNumber="0" orientation="portrait" horizontalDpi="300" verticalDpi="300" r:id="rId1"/>
  <headerFooter alignWithMargins="0"/>
</worksheet>
</file>

<file path=xl/worksheets/sheet101.xml><?xml version="1.0" encoding="utf-8"?>
<worksheet xmlns="http://schemas.openxmlformats.org/spreadsheetml/2006/main" xmlns:r="http://schemas.openxmlformats.org/officeDocument/2006/relationships">
  <sheetPr>
    <tabColor rgb="FFFF00FF"/>
  </sheetPr>
  <dimension ref="A2:H23"/>
  <sheetViews>
    <sheetView zoomScaleSheetLayoutView="66" workbookViewId="0">
      <selection activeCell="I14" sqref="I14"/>
    </sheetView>
  </sheetViews>
  <sheetFormatPr defaultRowHeight="12.75"/>
  <cols>
    <col min="1" max="1" width="18.28515625" customWidth="1"/>
    <col min="4" max="4" width="9.42578125" customWidth="1"/>
    <col min="5" max="5" width="16" customWidth="1"/>
    <col min="6" max="6" width="16.7109375" customWidth="1"/>
    <col min="7" max="7" width="16.28515625" customWidth="1"/>
  </cols>
  <sheetData>
    <row r="2" spans="1:7" ht="15.75">
      <c r="A2" s="605" t="s">
        <v>0</v>
      </c>
      <c r="B2" s="605"/>
      <c r="C2" s="605"/>
      <c r="D2" s="605"/>
      <c r="E2" s="605"/>
      <c r="F2" s="605"/>
      <c r="G2" s="605"/>
    </row>
    <row r="3" spans="1:7" ht="35.25" customHeight="1">
      <c r="A3" s="611" t="s">
        <v>379</v>
      </c>
      <c r="B3" s="611"/>
      <c r="C3" s="611"/>
      <c r="D3" s="611"/>
      <c r="E3" s="611"/>
      <c r="F3" s="611"/>
      <c r="G3" s="611"/>
    </row>
    <row r="4" spans="1:7" ht="46.5" customHeight="1">
      <c r="A4" s="606" t="s">
        <v>444</v>
      </c>
      <c r="B4" s="606"/>
      <c r="C4" s="606"/>
      <c r="D4" s="606"/>
      <c r="E4" s="606"/>
      <c r="F4" s="606"/>
      <c r="G4" s="606"/>
    </row>
    <row r="5" spans="1:7" ht="15.75" customHeight="1">
      <c r="A5" s="737" t="s">
        <v>1</v>
      </c>
      <c r="B5" s="737"/>
      <c r="C5" s="737"/>
      <c r="D5" s="737"/>
      <c r="E5" s="737"/>
      <c r="F5" s="737"/>
      <c r="G5" s="737"/>
    </row>
    <row r="6" spans="1:7" ht="15.75" customHeight="1">
      <c r="A6" s="603" t="s">
        <v>902</v>
      </c>
      <c r="B6" s="603"/>
      <c r="C6" s="603"/>
      <c r="D6" s="603"/>
      <c r="E6" s="603"/>
      <c r="F6" s="603"/>
      <c r="G6" s="603"/>
    </row>
    <row r="7" spans="1:7" ht="15.75" customHeight="1">
      <c r="A7" s="603"/>
      <c r="B7" s="603"/>
      <c r="C7" s="603"/>
      <c r="D7" s="603"/>
      <c r="E7" s="603"/>
      <c r="F7" s="603"/>
    </row>
    <row r="8" spans="1:7">
      <c r="A8" s="1"/>
      <c r="B8" s="1"/>
      <c r="C8" s="1"/>
      <c r="D8" s="1"/>
      <c r="E8" s="1"/>
      <c r="F8" s="1"/>
    </row>
    <row r="9" spans="1:7" ht="34.5" customHeight="1">
      <c r="A9" s="741" t="s">
        <v>26</v>
      </c>
      <c r="B9" s="741"/>
      <c r="C9" s="741"/>
      <c r="D9" s="741"/>
      <c r="E9" s="88" t="s">
        <v>449</v>
      </c>
      <c r="F9" s="88" t="s">
        <v>450</v>
      </c>
      <c r="G9" s="88" t="s">
        <v>903</v>
      </c>
    </row>
    <row r="10" spans="1:7" ht="18.75" customHeight="1">
      <c r="A10" s="742" t="s">
        <v>27</v>
      </c>
      <c r="B10" s="742"/>
      <c r="C10" s="742"/>
      <c r="D10" s="742"/>
      <c r="E10" s="46">
        <v>0</v>
      </c>
      <c r="F10" s="46">
        <v>0</v>
      </c>
      <c r="G10" s="46">
        <v>0</v>
      </c>
    </row>
    <row r="11" spans="1:7" ht="22.5" customHeight="1">
      <c r="A11" s="742" t="s">
        <v>28</v>
      </c>
      <c r="B11" s="742"/>
      <c r="C11" s="742"/>
      <c r="D11" s="742"/>
      <c r="E11" s="46">
        <v>0</v>
      </c>
      <c r="F11" s="46">
        <v>0</v>
      </c>
      <c r="G11" s="46">
        <v>0</v>
      </c>
    </row>
    <row r="12" spans="1:7" s="82" customFormat="1" ht="30" customHeight="1">
      <c r="A12" s="742" t="s">
        <v>30</v>
      </c>
      <c r="B12" s="742"/>
      <c r="C12" s="742"/>
      <c r="D12" s="742"/>
      <c r="E12" s="46">
        <v>0</v>
      </c>
      <c r="F12" s="46">
        <v>0</v>
      </c>
      <c r="G12" s="46">
        <v>0</v>
      </c>
    </row>
    <row r="13" spans="1:7" ht="16.5" customHeight="1">
      <c r="A13" s="742" t="s">
        <v>770</v>
      </c>
      <c r="B13" s="742"/>
      <c r="C13" s="742"/>
      <c r="D13" s="742"/>
      <c r="E13" s="46">
        <v>0</v>
      </c>
      <c r="F13" s="46">
        <v>0</v>
      </c>
      <c r="G13" s="46">
        <v>0</v>
      </c>
    </row>
    <row r="14" spans="1:7" ht="30" customHeight="1">
      <c r="A14" s="599" t="s">
        <v>2</v>
      </c>
      <c r="B14" s="599"/>
      <c r="C14" s="599"/>
      <c r="D14" s="599"/>
      <c r="E14" s="5">
        <f>(E11*E12)+E13</f>
        <v>0</v>
      </c>
      <c r="F14" s="77">
        <f t="shared" ref="F14:G14" si="0">(F11*F12)+F13</f>
        <v>0</v>
      </c>
      <c r="G14" s="77">
        <f t="shared" si="0"/>
        <v>0</v>
      </c>
    </row>
    <row r="15" spans="1:7" ht="30" customHeight="1">
      <c r="A15" s="599" t="s">
        <v>25</v>
      </c>
      <c r="B15" s="599"/>
      <c r="C15" s="599"/>
      <c r="D15" s="599"/>
      <c r="E15" s="5">
        <f>E14/1000</f>
        <v>0</v>
      </c>
      <c r="F15" s="5">
        <f>F14/1000</f>
        <v>0</v>
      </c>
      <c r="G15" s="5">
        <f>G14/1000</f>
        <v>0</v>
      </c>
    </row>
    <row r="19" spans="1:8" ht="15.75">
      <c r="A19" s="3" t="s">
        <v>4</v>
      </c>
      <c r="B19" s="11"/>
      <c r="C19" s="11"/>
      <c r="D19" s="12"/>
      <c r="E19" s="854" t="s">
        <v>445</v>
      </c>
      <c r="F19" s="854"/>
      <c r="G19" s="854"/>
      <c r="H19" s="9"/>
    </row>
    <row r="20" spans="1:8" ht="15.75">
      <c r="A20" s="3"/>
      <c r="B20" s="853" t="s">
        <v>5</v>
      </c>
      <c r="C20" s="853"/>
      <c r="D20" s="25"/>
      <c r="E20" s="853" t="s">
        <v>6</v>
      </c>
      <c r="F20" s="853"/>
      <c r="G20" s="853"/>
      <c r="H20" s="9"/>
    </row>
    <row r="21" spans="1:8" ht="15.75">
      <c r="A21" s="3"/>
      <c r="B21" s="1"/>
      <c r="C21" s="1"/>
      <c r="D21" s="12"/>
      <c r="E21" s="1"/>
      <c r="F21" s="1"/>
      <c r="G21" s="1"/>
      <c r="H21" s="9"/>
    </row>
    <row r="22" spans="1:8" ht="15.75">
      <c r="A22" s="3" t="s">
        <v>7</v>
      </c>
      <c r="B22" s="11"/>
      <c r="C22" s="11"/>
      <c r="D22" s="12"/>
      <c r="E22" s="854" t="s">
        <v>446</v>
      </c>
      <c r="F22" s="854"/>
      <c r="G22" s="854"/>
      <c r="H22" s="9"/>
    </row>
    <row r="23" spans="1:8" ht="15.75">
      <c r="A23" s="9"/>
      <c r="B23" s="853" t="s">
        <v>5</v>
      </c>
      <c r="C23" s="853"/>
      <c r="D23" s="25"/>
      <c r="E23" s="728" t="s">
        <v>6</v>
      </c>
      <c r="F23" s="728"/>
      <c r="G23" s="728"/>
      <c r="H23" s="9"/>
    </row>
  </sheetData>
  <sheetProtection selectLockedCells="1" selectUnlockedCells="1"/>
  <mergeCells count="19">
    <mergeCell ref="B20:C20"/>
    <mergeCell ref="E20:G20"/>
    <mergeCell ref="E22:G22"/>
    <mergeCell ref="B23:C23"/>
    <mergeCell ref="E23:G23"/>
    <mergeCell ref="A12:D12"/>
    <mergeCell ref="A9:D9"/>
    <mergeCell ref="E19:G19"/>
    <mergeCell ref="A2:G2"/>
    <mergeCell ref="A3:G3"/>
    <mergeCell ref="A4:G4"/>
    <mergeCell ref="A5:G5"/>
    <mergeCell ref="A6:G6"/>
    <mergeCell ref="A7:F7"/>
    <mergeCell ref="A10:D10"/>
    <mergeCell ref="A11:D11"/>
    <mergeCell ref="A13:D13"/>
    <mergeCell ref="A14:D14"/>
    <mergeCell ref="A15:D15"/>
  </mergeCells>
  <pageMargins left="0.94027777777777777" right="0.19652777777777777" top="0.98402777777777772" bottom="0.98402777777777772" header="0.51180555555555551" footer="0.51180555555555551"/>
  <pageSetup paperSize="9" scale="97" firstPageNumber="0" orientation="portrait" horizontalDpi="300" verticalDpi="300" r:id="rId1"/>
  <headerFooter alignWithMargins="0"/>
</worksheet>
</file>

<file path=xl/worksheets/sheet102.xml><?xml version="1.0" encoding="utf-8"?>
<worksheet xmlns="http://schemas.openxmlformats.org/spreadsheetml/2006/main" xmlns:r="http://schemas.openxmlformats.org/officeDocument/2006/relationships">
  <sheetPr>
    <tabColor rgb="FFFF00FF"/>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380</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03.xml><?xml version="1.0" encoding="utf-8"?>
<worksheet xmlns="http://schemas.openxmlformats.org/spreadsheetml/2006/main" xmlns:r="http://schemas.openxmlformats.org/officeDocument/2006/relationships">
  <sheetPr>
    <tabColor rgb="FFFF00FF"/>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381</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04.xml><?xml version="1.0" encoding="utf-8"?>
<worksheet xmlns="http://schemas.openxmlformats.org/spreadsheetml/2006/main" xmlns:r="http://schemas.openxmlformats.org/officeDocument/2006/relationships">
  <sheetPr>
    <tabColor rgb="FFFF00FF"/>
  </sheetPr>
  <dimension ref="A1:M82"/>
  <sheetViews>
    <sheetView workbookViewId="0">
      <selection activeCell="K11" sqref="K11"/>
    </sheetView>
  </sheetViews>
  <sheetFormatPr defaultRowHeight="12.75"/>
  <cols>
    <col min="1" max="1" width="20" style="82" customWidth="1"/>
    <col min="2" max="4" width="9.140625" style="82"/>
    <col min="5" max="5" width="8" style="82" customWidth="1"/>
    <col min="6" max="6" width="9.140625" style="82"/>
    <col min="7" max="7" width="11" style="82" customWidth="1"/>
    <col min="8" max="8" width="7.85546875" style="82" customWidth="1"/>
    <col min="9" max="9" width="9.140625" style="82"/>
    <col min="10" max="10" width="11" style="82" customWidth="1"/>
    <col min="11" max="12" width="9.140625" style="82"/>
    <col min="13" max="13" width="11.7109375" style="82" customWidth="1"/>
    <col min="14" max="16384" width="9.140625" style="82"/>
  </cols>
  <sheetData>
    <row r="1" spans="1:13" ht="18.75">
      <c r="D1" s="285" t="s">
        <v>686</v>
      </c>
      <c r="E1" s="285"/>
      <c r="F1" s="285"/>
      <c r="G1" s="285"/>
      <c r="H1" s="285"/>
    </row>
    <row r="2" spans="1:13" ht="15.75">
      <c r="A2" s="795" t="s">
        <v>0</v>
      </c>
      <c r="B2" s="795"/>
      <c r="C2" s="795"/>
      <c r="D2" s="795"/>
      <c r="E2" s="795"/>
      <c r="F2" s="795"/>
      <c r="G2" s="795"/>
      <c r="H2" s="795"/>
      <c r="I2" s="795"/>
      <c r="J2" s="795"/>
      <c r="K2" s="795"/>
      <c r="L2" s="795"/>
      <c r="M2" s="795"/>
    </row>
    <row r="3" spans="1:13" ht="15.75">
      <c r="A3" s="796" t="s">
        <v>687</v>
      </c>
      <c r="B3" s="796"/>
      <c r="C3" s="796"/>
      <c r="D3" s="796"/>
      <c r="E3" s="796"/>
      <c r="F3" s="796"/>
      <c r="G3" s="796"/>
      <c r="H3" s="796"/>
      <c r="I3" s="796"/>
      <c r="J3" s="796"/>
      <c r="K3" s="796"/>
      <c r="L3" s="796"/>
      <c r="M3" s="796"/>
    </row>
    <row r="4" spans="1:13" ht="15.75">
      <c r="A4" s="801" t="s">
        <v>505</v>
      </c>
      <c r="B4" s="801"/>
      <c r="C4" s="801"/>
      <c r="D4" s="801"/>
      <c r="E4" s="801"/>
      <c r="F4" s="801"/>
      <c r="G4" s="801"/>
      <c r="H4" s="801"/>
      <c r="I4" s="801"/>
      <c r="J4" s="801"/>
      <c r="K4" s="801"/>
      <c r="L4" s="801"/>
      <c r="M4" s="354"/>
    </row>
    <row r="5" spans="1:13">
      <c r="A5" s="737" t="s">
        <v>1</v>
      </c>
      <c r="B5" s="737"/>
      <c r="C5" s="737"/>
      <c r="D5" s="737"/>
      <c r="E5" s="737"/>
      <c r="F5" s="737"/>
      <c r="G5" s="737"/>
      <c r="H5" s="737"/>
      <c r="I5" s="737"/>
      <c r="J5" s="737"/>
      <c r="K5" s="737"/>
      <c r="L5" s="737"/>
      <c r="M5" s="737"/>
    </row>
    <row r="6" spans="1:13" ht="15.75">
      <c r="A6" s="796" t="s">
        <v>904</v>
      </c>
      <c r="B6" s="796"/>
      <c r="C6" s="796"/>
      <c r="D6" s="796"/>
      <c r="E6" s="796"/>
      <c r="F6" s="796"/>
      <c r="G6" s="796"/>
      <c r="H6" s="796"/>
      <c r="I6" s="796"/>
      <c r="J6" s="796"/>
      <c r="K6" s="796"/>
      <c r="L6" s="796"/>
      <c r="M6" s="796"/>
    </row>
    <row r="7" spans="1:13" ht="15.75">
      <c r="A7" s="174" t="s">
        <v>771</v>
      </c>
      <c r="B7" s="174">
        <v>12</v>
      </c>
      <c r="C7" s="174"/>
      <c r="D7" s="174"/>
      <c r="E7" s="174"/>
      <c r="F7" s="174"/>
      <c r="G7" s="174"/>
    </row>
    <row r="8" spans="1:13" ht="15.75">
      <c r="A8" s="355" t="s">
        <v>772</v>
      </c>
      <c r="B8" s="174">
        <v>13</v>
      </c>
      <c r="C8" s="174"/>
      <c r="D8" s="174"/>
      <c r="E8" s="174"/>
      <c r="F8" s="174"/>
      <c r="G8" s="174"/>
    </row>
    <row r="9" spans="1:13" ht="15.75">
      <c r="A9" s="355"/>
      <c r="B9" s="174"/>
      <c r="C9" s="174"/>
      <c r="D9" s="174"/>
      <c r="E9" s="174"/>
      <c r="F9" s="174"/>
      <c r="G9" s="174"/>
    </row>
    <row r="10" spans="1:13" s="23" customFormat="1" ht="33" customHeight="1">
      <c r="A10" s="889" t="s">
        <v>8</v>
      </c>
      <c r="B10" s="890" t="s">
        <v>693</v>
      </c>
      <c r="C10" s="890" t="s">
        <v>517</v>
      </c>
      <c r="D10" s="890" t="s">
        <v>518</v>
      </c>
      <c r="E10" s="886" t="s">
        <v>1008</v>
      </c>
      <c r="F10" s="887"/>
      <c r="G10" s="888"/>
      <c r="H10" s="886" t="s">
        <v>1009</v>
      </c>
      <c r="I10" s="887"/>
      <c r="J10" s="888"/>
      <c r="K10" s="886" t="s">
        <v>1010</v>
      </c>
      <c r="L10" s="887"/>
      <c r="M10" s="888"/>
    </row>
    <row r="11" spans="1:13" s="23" customFormat="1" ht="12.75" customHeight="1">
      <c r="A11" s="889"/>
      <c r="B11" s="890"/>
      <c r="C11" s="890"/>
      <c r="D11" s="890"/>
      <c r="E11" s="504" t="s">
        <v>12</v>
      </c>
      <c r="F11" s="504" t="s">
        <v>13</v>
      </c>
      <c r="G11" s="504" t="s">
        <v>476</v>
      </c>
      <c r="H11" s="504" t="s">
        <v>12</v>
      </c>
      <c r="I11" s="504" t="s">
        <v>13</v>
      </c>
      <c r="J11" s="504" t="s">
        <v>476</v>
      </c>
      <c r="K11" s="504" t="s">
        <v>12</v>
      </c>
      <c r="L11" s="504" t="s">
        <v>13</v>
      </c>
      <c r="M11" s="504" t="s">
        <v>476</v>
      </c>
    </row>
    <row r="12" spans="1:13" ht="30.75" customHeight="1">
      <c r="A12" s="356" t="s">
        <v>773</v>
      </c>
      <c r="B12" s="357" t="s">
        <v>21</v>
      </c>
      <c r="C12" s="357" t="s">
        <v>21</v>
      </c>
      <c r="D12" s="357" t="s">
        <v>21</v>
      </c>
      <c r="E12" s="358">
        <f>SUM(E13:E25)</f>
        <v>344</v>
      </c>
      <c r="F12" s="357" t="s">
        <v>21</v>
      </c>
      <c r="G12" s="357">
        <f>SUM(G13:G25)</f>
        <v>189850</v>
      </c>
      <c r="H12" s="358">
        <f>SUM(H13:H25)</f>
        <v>338</v>
      </c>
      <c r="I12" s="357" t="s">
        <v>21</v>
      </c>
      <c r="J12" s="357">
        <f>SUM(J13:J25)</f>
        <v>177550</v>
      </c>
      <c r="K12" s="358">
        <f>SUM(K13:K25)</f>
        <v>320</v>
      </c>
      <c r="L12" s="357" t="s">
        <v>21</v>
      </c>
      <c r="M12" s="357">
        <f>SUM(M13:M25)</f>
        <v>165400</v>
      </c>
    </row>
    <row r="13" spans="1:13" ht="30.75" customHeight="1">
      <c r="A13" s="359" t="s">
        <v>566</v>
      </c>
      <c r="B13" s="197">
        <v>25</v>
      </c>
      <c r="C13" s="197">
        <v>20</v>
      </c>
      <c r="D13" s="197">
        <v>14</v>
      </c>
      <c r="E13" s="197">
        <v>19</v>
      </c>
      <c r="F13" s="360">
        <v>2000</v>
      </c>
      <c r="G13" s="360">
        <f t="shared" ref="G13:G25" si="0">E13*F13</f>
        <v>38000</v>
      </c>
      <c r="H13" s="197">
        <v>20</v>
      </c>
      <c r="I13" s="360">
        <v>2000</v>
      </c>
      <c r="J13" s="360">
        <f t="shared" ref="J13:J25" si="1">H13*I13</f>
        <v>40000</v>
      </c>
      <c r="K13" s="197">
        <v>15</v>
      </c>
      <c r="L13" s="360">
        <v>2000</v>
      </c>
      <c r="M13" s="360">
        <f t="shared" ref="M13:M25" si="2">K13*L13</f>
        <v>30000</v>
      </c>
    </row>
    <row r="14" spans="1:13" ht="17.25" customHeight="1">
      <c r="A14" s="359" t="s">
        <v>774</v>
      </c>
      <c r="B14" s="197">
        <v>25</v>
      </c>
      <c r="C14" s="197">
        <v>25</v>
      </c>
      <c r="D14" s="197">
        <v>5</v>
      </c>
      <c r="E14" s="197">
        <v>5</v>
      </c>
      <c r="F14" s="360">
        <v>1150</v>
      </c>
      <c r="G14" s="360">
        <f t="shared" si="0"/>
        <v>5750</v>
      </c>
      <c r="H14" s="197">
        <v>3</v>
      </c>
      <c r="I14" s="360">
        <v>1150</v>
      </c>
      <c r="J14" s="360">
        <f t="shared" si="1"/>
        <v>3450</v>
      </c>
      <c r="K14" s="197">
        <v>5</v>
      </c>
      <c r="L14" s="360">
        <v>1200</v>
      </c>
      <c r="M14" s="360">
        <f t="shared" si="2"/>
        <v>6000</v>
      </c>
    </row>
    <row r="15" spans="1:13" ht="12.75" customHeight="1">
      <c r="A15" s="359" t="s">
        <v>567</v>
      </c>
      <c r="B15" s="197">
        <v>25</v>
      </c>
      <c r="C15" s="197">
        <v>35</v>
      </c>
      <c r="D15" s="197">
        <v>25</v>
      </c>
      <c r="E15" s="197">
        <v>25</v>
      </c>
      <c r="F15" s="360">
        <v>1000</v>
      </c>
      <c r="G15" s="360">
        <f t="shared" si="0"/>
        <v>25000</v>
      </c>
      <c r="H15" s="197">
        <v>15</v>
      </c>
      <c r="I15" s="360">
        <v>1000</v>
      </c>
      <c r="J15" s="360">
        <f t="shared" si="1"/>
        <v>15000</v>
      </c>
      <c r="K15" s="197">
        <v>15</v>
      </c>
      <c r="L15" s="360">
        <v>1000</v>
      </c>
      <c r="M15" s="360">
        <f t="shared" si="2"/>
        <v>15000</v>
      </c>
    </row>
    <row r="16" spans="1:13" ht="18" customHeight="1">
      <c r="A16" s="359" t="s">
        <v>568</v>
      </c>
      <c r="B16" s="197">
        <v>25</v>
      </c>
      <c r="C16" s="197">
        <v>72</v>
      </c>
      <c r="D16" s="197">
        <v>0</v>
      </c>
      <c r="E16" s="197">
        <v>0</v>
      </c>
      <c r="F16" s="360">
        <v>0</v>
      </c>
      <c r="G16" s="360">
        <f t="shared" si="0"/>
        <v>0</v>
      </c>
      <c r="H16" s="197">
        <v>0</v>
      </c>
      <c r="I16" s="360">
        <v>0</v>
      </c>
      <c r="J16" s="360">
        <f t="shared" si="1"/>
        <v>0</v>
      </c>
      <c r="K16" s="197">
        <v>0</v>
      </c>
      <c r="L16" s="360">
        <v>0</v>
      </c>
      <c r="M16" s="360">
        <f t="shared" si="2"/>
        <v>0</v>
      </c>
    </row>
    <row r="17" spans="1:13" ht="17.25" customHeight="1">
      <c r="A17" s="359" t="s">
        <v>569</v>
      </c>
      <c r="B17" s="197">
        <v>25</v>
      </c>
      <c r="C17" s="197">
        <v>25</v>
      </c>
      <c r="D17" s="197">
        <v>0</v>
      </c>
      <c r="E17" s="197">
        <v>0</v>
      </c>
      <c r="F17" s="360">
        <f>D17*E17</f>
        <v>0</v>
      </c>
      <c r="G17" s="360">
        <f t="shared" si="0"/>
        <v>0</v>
      </c>
      <c r="H17" s="197">
        <v>0</v>
      </c>
      <c r="I17" s="360">
        <f>G17*H17</f>
        <v>0</v>
      </c>
      <c r="J17" s="360">
        <f t="shared" si="1"/>
        <v>0</v>
      </c>
      <c r="K17" s="197">
        <v>0</v>
      </c>
      <c r="L17" s="360">
        <f>J17*K17</f>
        <v>0</v>
      </c>
      <c r="M17" s="360">
        <f t="shared" si="2"/>
        <v>0</v>
      </c>
    </row>
    <row r="18" spans="1:13" ht="18" customHeight="1">
      <c r="A18" s="359" t="s">
        <v>570</v>
      </c>
      <c r="B18" s="197">
        <v>75</v>
      </c>
      <c r="C18" s="197">
        <v>50</v>
      </c>
      <c r="D18" s="197">
        <v>25</v>
      </c>
      <c r="E18" s="197">
        <v>50</v>
      </c>
      <c r="F18" s="360">
        <v>500</v>
      </c>
      <c r="G18" s="360">
        <f t="shared" si="0"/>
        <v>25000</v>
      </c>
      <c r="H18" s="197">
        <v>30</v>
      </c>
      <c r="I18" s="360">
        <v>500</v>
      </c>
      <c r="J18" s="360">
        <f t="shared" si="1"/>
        <v>15000</v>
      </c>
      <c r="K18" s="197">
        <v>30</v>
      </c>
      <c r="L18" s="360">
        <v>500</v>
      </c>
      <c r="M18" s="360">
        <f t="shared" si="2"/>
        <v>15000</v>
      </c>
    </row>
    <row r="19" spans="1:13" ht="14.25" customHeight="1">
      <c r="A19" s="359" t="s">
        <v>571</v>
      </c>
      <c r="B19" s="197">
        <v>75</v>
      </c>
      <c r="C19" s="197">
        <v>120</v>
      </c>
      <c r="D19" s="197">
        <v>75</v>
      </c>
      <c r="E19" s="197">
        <v>30</v>
      </c>
      <c r="F19" s="360">
        <v>400</v>
      </c>
      <c r="G19" s="360">
        <f t="shared" si="0"/>
        <v>12000</v>
      </c>
      <c r="H19" s="197">
        <v>35</v>
      </c>
      <c r="I19" s="360">
        <v>400</v>
      </c>
      <c r="J19" s="360">
        <f t="shared" si="1"/>
        <v>14000</v>
      </c>
      <c r="K19" s="197">
        <v>35</v>
      </c>
      <c r="L19" s="360">
        <v>400</v>
      </c>
      <c r="M19" s="360">
        <f t="shared" si="2"/>
        <v>14000</v>
      </c>
    </row>
    <row r="20" spans="1:13" ht="12.75" customHeight="1">
      <c r="A20" s="359" t="s">
        <v>572</v>
      </c>
      <c r="B20" s="197">
        <v>75</v>
      </c>
      <c r="C20" s="197">
        <v>100</v>
      </c>
      <c r="D20" s="197">
        <v>75</v>
      </c>
      <c r="E20" s="197">
        <v>50</v>
      </c>
      <c r="F20" s="360">
        <v>100</v>
      </c>
      <c r="G20" s="360">
        <f t="shared" si="0"/>
        <v>5000</v>
      </c>
      <c r="H20" s="197">
        <v>50</v>
      </c>
      <c r="I20" s="360">
        <v>100</v>
      </c>
      <c r="J20" s="360">
        <f t="shared" si="1"/>
        <v>5000</v>
      </c>
      <c r="K20" s="197">
        <v>50</v>
      </c>
      <c r="L20" s="360">
        <v>100</v>
      </c>
      <c r="M20" s="360">
        <f t="shared" si="2"/>
        <v>5000</v>
      </c>
    </row>
    <row r="21" spans="1:13" ht="18" customHeight="1">
      <c r="A21" s="359" t="s">
        <v>573</v>
      </c>
      <c r="B21" s="197">
        <v>50</v>
      </c>
      <c r="C21" s="197">
        <v>50</v>
      </c>
      <c r="D21" s="197">
        <v>50</v>
      </c>
      <c r="E21" s="197">
        <v>50</v>
      </c>
      <c r="F21" s="360">
        <v>500</v>
      </c>
      <c r="G21" s="360">
        <f t="shared" si="0"/>
        <v>25000</v>
      </c>
      <c r="H21" s="197">
        <v>50</v>
      </c>
      <c r="I21" s="360">
        <v>500</v>
      </c>
      <c r="J21" s="360">
        <f t="shared" si="1"/>
        <v>25000</v>
      </c>
      <c r="K21" s="197">
        <v>50</v>
      </c>
      <c r="L21" s="360">
        <v>500</v>
      </c>
      <c r="M21" s="360">
        <f t="shared" si="2"/>
        <v>25000</v>
      </c>
    </row>
    <row r="22" spans="1:13" ht="18.75" customHeight="1">
      <c r="A22" s="361" t="s">
        <v>775</v>
      </c>
      <c r="B22" s="362">
        <v>25</v>
      </c>
      <c r="C22" s="362">
        <v>25</v>
      </c>
      <c r="D22" s="362">
        <v>25</v>
      </c>
      <c r="E22" s="362">
        <v>25</v>
      </c>
      <c r="F22" s="363">
        <v>1000</v>
      </c>
      <c r="G22" s="363">
        <f t="shared" si="0"/>
        <v>25000</v>
      </c>
      <c r="H22" s="362">
        <v>25</v>
      </c>
      <c r="I22" s="363">
        <v>1000</v>
      </c>
      <c r="J22" s="363">
        <f t="shared" si="1"/>
        <v>25000</v>
      </c>
      <c r="K22" s="362">
        <v>25</v>
      </c>
      <c r="L22" s="363">
        <v>1000</v>
      </c>
      <c r="M22" s="363">
        <f t="shared" si="2"/>
        <v>25000</v>
      </c>
    </row>
    <row r="23" spans="1:13" ht="20.25" customHeight="1">
      <c r="A23" s="359" t="s">
        <v>776</v>
      </c>
      <c r="B23" s="197">
        <v>50</v>
      </c>
      <c r="C23" s="197">
        <v>50</v>
      </c>
      <c r="D23" s="197">
        <v>50</v>
      </c>
      <c r="E23" s="197">
        <v>50</v>
      </c>
      <c r="F23" s="360">
        <v>350</v>
      </c>
      <c r="G23" s="360">
        <f t="shared" si="0"/>
        <v>17500</v>
      </c>
      <c r="H23" s="197">
        <v>50</v>
      </c>
      <c r="I23" s="360">
        <v>350</v>
      </c>
      <c r="J23" s="360">
        <f t="shared" si="1"/>
        <v>17500</v>
      </c>
      <c r="K23" s="197">
        <v>50</v>
      </c>
      <c r="L23" s="360">
        <v>350</v>
      </c>
      <c r="M23" s="360">
        <f t="shared" si="2"/>
        <v>17500</v>
      </c>
    </row>
    <row r="24" spans="1:13" ht="20.25" customHeight="1">
      <c r="A24" s="359" t="s">
        <v>777</v>
      </c>
      <c r="B24" s="197">
        <v>50</v>
      </c>
      <c r="C24" s="197">
        <v>70</v>
      </c>
      <c r="D24" s="197">
        <v>50</v>
      </c>
      <c r="E24" s="197">
        <v>30</v>
      </c>
      <c r="F24" s="360">
        <v>300</v>
      </c>
      <c r="G24" s="360">
        <f t="shared" si="0"/>
        <v>9000</v>
      </c>
      <c r="H24" s="197">
        <v>50</v>
      </c>
      <c r="I24" s="360">
        <v>300</v>
      </c>
      <c r="J24" s="360">
        <f t="shared" si="1"/>
        <v>15000</v>
      </c>
      <c r="K24" s="197">
        <v>30</v>
      </c>
      <c r="L24" s="360">
        <v>300</v>
      </c>
      <c r="M24" s="360">
        <f t="shared" si="2"/>
        <v>9000</v>
      </c>
    </row>
    <row r="25" spans="1:13" ht="15.75" customHeight="1">
      <c r="A25" s="359" t="s">
        <v>778</v>
      </c>
      <c r="B25" s="197">
        <v>75</v>
      </c>
      <c r="C25" s="197">
        <v>75</v>
      </c>
      <c r="D25" s="197">
        <v>10</v>
      </c>
      <c r="E25" s="197">
        <v>10</v>
      </c>
      <c r="F25" s="360">
        <v>260</v>
      </c>
      <c r="G25" s="360">
        <f t="shared" si="0"/>
        <v>2600</v>
      </c>
      <c r="H25" s="197">
        <v>10</v>
      </c>
      <c r="I25" s="360">
        <v>260</v>
      </c>
      <c r="J25" s="360">
        <f t="shared" si="1"/>
        <v>2600</v>
      </c>
      <c r="K25" s="197">
        <v>15</v>
      </c>
      <c r="L25" s="360">
        <v>260</v>
      </c>
      <c r="M25" s="360">
        <f t="shared" si="2"/>
        <v>3900</v>
      </c>
    </row>
    <row r="26" spans="1:13" ht="33.75" customHeight="1">
      <c r="A26" s="356" t="s">
        <v>779</v>
      </c>
      <c r="B26" s="357" t="s">
        <v>21</v>
      </c>
      <c r="C26" s="357" t="s">
        <v>21</v>
      </c>
      <c r="D26" s="357" t="s">
        <v>21</v>
      </c>
      <c r="E26" s="358">
        <f>E28+E27</f>
        <v>7</v>
      </c>
      <c r="F26" s="357" t="s">
        <v>21</v>
      </c>
      <c r="G26" s="357">
        <f>G27+G28</f>
        <v>28900</v>
      </c>
      <c r="H26" s="358">
        <f>H28+H27</f>
        <v>6</v>
      </c>
      <c r="I26" s="357" t="s">
        <v>21</v>
      </c>
      <c r="J26" s="357">
        <f>J27+J28</f>
        <v>27400</v>
      </c>
      <c r="K26" s="358">
        <f>K28+K27</f>
        <v>7</v>
      </c>
      <c r="L26" s="357" t="s">
        <v>21</v>
      </c>
      <c r="M26" s="357">
        <f>M27+M28</f>
        <v>28900</v>
      </c>
    </row>
    <row r="27" spans="1:13" ht="36.75" customHeight="1">
      <c r="A27" s="359" t="s">
        <v>780</v>
      </c>
      <c r="B27" s="197">
        <v>25</v>
      </c>
      <c r="C27" s="197">
        <v>25</v>
      </c>
      <c r="D27" s="197">
        <v>5</v>
      </c>
      <c r="E27" s="197">
        <v>5</v>
      </c>
      <c r="F27" s="360">
        <v>4300</v>
      </c>
      <c r="G27" s="360">
        <f>E27*F27</f>
        <v>21500</v>
      </c>
      <c r="H27" s="197">
        <v>4</v>
      </c>
      <c r="I27" s="360">
        <v>5000</v>
      </c>
      <c r="J27" s="360">
        <f>H27*I27</f>
        <v>20000</v>
      </c>
      <c r="K27" s="197">
        <v>5</v>
      </c>
      <c r="L27" s="360">
        <v>4300</v>
      </c>
      <c r="M27" s="360">
        <f>K27*L27</f>
        <v>21500</v>
      </c>
    </row>
    <row r="28" spans="1:13" ht="35.25" customHeight="1">
      <c r="A28" s="359" t="s">
        <v>781</v>
      </c>
      <c r="B28" s="197">
        <v>25</v>
      </c>
      <c r="C28" s="197">
        <v>28</v>
      </c>
      <c r="D28" s="197">
        <v>5</v>
      </c>
      <c r="E28" s="197">
        <v>2</v>
      </c>
      <c r="F28" s="360">
        <v>3700</v>
      </c>
      <c r="G28" s="360">
        <f>E28*F28</f>
        <v>7400</v>
      </c>
      <c r="H28" s="197">
        <v>2</v>
      </c>
      <c r="I28" s="360">
        <v>3700</v>
      </c>
      <c r="J28" s="360">
        <f>H28*I28</f>
        <v>7400</v>
      </c>
      <c r="K28" s="197">
        <v>2</v>
      </c>
      <c r="L28" s="360">
        <v>3700</v>
      </c>
      <c r="M28" s="360">
        <f>K28*L28</f>
        <v>7400</v>
      </c>
    </row>
    <row r="29" spans="1:13" ht="42" customHeight="1">
      <c r="A29" s="356" t="s">
        <v>782</v>
      </c>
      <c r="B29" s="357" t="s">
        <v>21</v>
      </c>
      <c r="C29" s="357" t="s">
        <v>21</v>
      </c>
      <c r="D29" s="357" t="s">
        <v>21</v>
      </c>
      <c r="E29" s="358">
        <f>SUM(E30:E44)</f>
        <v>153</v>
      </c>
      <c r="F29" s="357" t="s">
        <v>21</v>
      </c>
      <c r="G29" s="357">
        <f>SUM(G30:G44)</f>
        <v>165730</v>
      </c>
      <c r="H29" s="358">
        <f>SUM(H30:H44)</f>
        <v>175</v>
      </c>
      <c r="I29" s="357" t="s">
        <v>21</v>
      </c>
      <c r="J29" s="357">
        <f>SUM(J30:J44)</f>
        <v>224030</v>
      </c>
      <c r="K29" s="358">
        <f>SUM(K30:K44)</f>
        <v>169</v>
      </c>
      <c r="L29" s="357" t="s">
        <v>21</v>
      </c>
      <c r="M29" s="357">
        <f>SUM(M30:M44)</f>
        <v>210780</v>
      </c>
    </row>
    <row r="30" spans="1:13" ht="30.75" customHeight="1">
      <c r="A30" s="359" t="s">
        <v>783</v>
      </c>
      <c r="B30" s="197">
        <v>12</v>
      </c>
      <c r="C30" s="197">
        <v>12</v>
      </c>
      <c r="D30" s="197">
        <v>2</v>
      </c>
      <c r="E30" s="197">
        <v>2</v>
      </c>
      <c r="F30" s="360">
        <v>3000</v>
      </c>
      <c r="G30" s="360">
        <f t="shared" ref="G30:G44" si="3">E30*F30</f>
        <v>6000</v>
      </c>
      <c r="H30" s="197">
        <v>10</v>
      </c>
      <c r="I30" s="360">
        <v>3000</v>
      </c>
      <c r="J30" s="360">
        <f t="shared" ref="J30:J44" si="4">H30*I30</f>
        <v>30000</v>
      </c>
      <c r="K30" s="197">
        <v>7</v>
      </c>
      <c r="L30" s="360">
        <v>3000</v>
      </c>
      <c r="M30" s="360">
        <f t="shared" ref="M30:M44" si="5">K30*L30</f>
        <v>21000</v>
      </c>
    </row>
    <row r="31" spans="1:13" ht="21.75" customHeight="1">
      <c r="A31" s="359" t="s">
        <v>784</v>
      </c>
      <c r="B31" s="197">
        <v>12</v>
      </c>
      <c r="C31" s="197">
        <v>15</v>
      </c>
      <c r="D31" s="197">
        <v>5</v>
      </c>
      <c r="E31" s="197">
        <v>2</v>
      </c>
      <c r="F31" s="360">
        <v>3000</v>
      </c>
      <c r="G31" s="360">
        <f t="shared" si="3"/>
        <v>6000</v>
      </c>
      <c r="H31" s="197">
        <v>4</v>
      </c>
      <c r="I31" s="360">
        <v>3000</v>
      </c>
      <c r="J31" s="360">
        <f t="shared" si="4"/>
        <v>12000</v>
      </c>
      <c r="K31" s="197">
        <v>4</v>
      </c>
      <c r="L31" s="360">
        <v>3000</v>
      </c>
      <c r="M31" s="360">
        <f t="shared" si="5"/>
        <v>12000</v>
      </c>
    </row>
    <row r="32" spans="1:13" ht="33" customHeight="1">
      <c r="A32" s="359" t="s">
        <v>785</v>
      </c>
      <c r="B32" s="197">
        <v>24</v>
      </c>
      <c r="C32" s="197">
        <v>28</v>
      </c>
      <c r="D32" s="197">
        <v>28</v>
      </c>
      <c r="E32" s="197">
        <v>24</v>
      </c>
      <c r="F32" s="360">
        <v>1200</v>
      </c>
      <c r="G32" s="360">
        <f t="shared" si="3"/>
        <v>28800</v>
      </c>
      <c r="H32" s="197">
        <v>24</v>
      </c>
      <c r="I32" s="360">
        <v>1200</v>
      </c>
      <c r="J32" s="360">
        <f t="shared" si="4"/>
        <v>28800</v>
      </c>
      <c r="K32" s="197">
        <v>24</v>
      </c>
      <c r="L32" s="360">
        <v>1200</v>
      </c>
      <c r="M32" s="360">
        <f t="shared" si="5"/>
        <v>28800</v>
      </c>
    </row>
    <row r="33" spans="1:13" ht="21" customHeight="1">
      <c r="A33" s="359" t="s">
        <v>786</v>
      </c>
      <c r="B33" s="197">
        <v>24</v>
      </c>
      <c r="C33" s="197">
        <v>20</v>
      </c>
      <c r="D33" s="197">
        <v>20</v>
      </c>
      <c r="E33" s="197">
        <v>24</v>
      </c>
      <c r="F33" s="360">
        <v>350</v>
      </c>
      <c r="G33" s="360">
        <f t="shared" si="3"/>
        <v>8400</v>
      </c>
      <c r="H33" s="197">
        <v>24</v>
      </c>
      <c r="I33" s="360">
        <v>350</v>
      </c>
      <c r="J33" s="360">
        <f t="shared" si="4"/>
        <v>8400</v>
      </c>
      <c r="K33" s="197">
        <v>24</v>
      </c>
      <c r="L33" s="360">
        <v>350</v>
      </c>
      <c r="M33" s="360">
        <f t="shared" si="5"/>
        <v>8400</v>
      </c>
    </row>
    <row r="34" spans="1:13" ht="33" customHeight="1">
      <c r="A34" s="359" t="s">
        <v>787</v>
      </c>
      <c r="B34" s="197">
        <v>24</v>
      </c>
      <c r="C34" s="197">
        <v>4</v>
      </c>
      <c r="D34" s="197">
        <v>4</v>
      </c>
      <c r="E34" s="197">
        <v>24</v>
      </c>
      <c r="F34" s="360">
        <v>1500</v>
      </c>
      <c r="G34" s="360">
        <f t="shared" si="3"/>
        <v>36000</v>
      </c>
      <c r="H34" s="197">
        <v>24</v>
      </c>
      <c r="I34" s="360">
        <v>1500</v>
      </c>
      <c r="J34" s="360">
        <f t="shared" si="4"/>
        <v>36000</v>
      </c>
      <c r="K34" s="197">
        <v>19</v>
      </c>
      <c r="L34" s="360">
        <v>1500</v>
      </c>
      <c r="M34" s="360">
        <f t="shared" si="5"/>
        <v>28500</v>
      </c>
    </row>
    <row r="35" spans="1:13" ht="20.25" customHeight="1">
      <c r="A35" s="359" t="s">
        <v>788</v>
      </c>
      <c r="B35" s="197">
        <v>12</v>
      </c>
      <c r="C35" s="197">
        <v>13</v>
      </c>
      <c r="D35" s="197">
        <v>6</v>
      </c>
      <c r="E35" s="197">
        <v>4</v>
      </c>
      <c r="F35" s="360">
        <v>2500</v>
      </c>
      <c r="G35" s="360">
        <f t="shared" si="3"/>
        <v>10000</v>
      </c>
      <c r="H35" s="197">
        <v>5</v>
      </c>
      <c r="I35" s="360">
        <v>2500</v>
      </c>
      <c r="J35" s="360">
        <f t="shared" si="4"/>
        <v>12500</v>
      </c>
      <c r="K35" s="197">
        <v>2</v>
      </c>
      <c r="L35" s="360">
        <v>2500</v>
      </c>
      <c r="M35" s="360">
        <f t="shared" si="5"/>
        <v>5000</v>
      </c>
    </row>
    <row r="36" spans="1:13" ht="16.5" customHeight="1">
      <c r="A36" s="359" t="s">
        <v>789</v>
      </c>
      <c r="B36" s="197">
        <v>12</v>
      </c>
      <c r="C36" s="197">
        <v>24</v>
      </c>
      <c r="D36" s="197">
        <v>14</v>
      </c>
      <c r="E36" s="197">
        <v>2</v>
      </c>
      <c r="F36" s="360">
        <v>1150</v>
      </c>
      <c r="G36" s="360">
        <f t="shared" si="3"/>
        <v>2300</v>
      </c>
      <c r="H36" s="197">
        <v>5</v>
      </c>
      <c r="I36" s="360">
        <v>1150</v>
      </c>
      <c r="J36" s="360">
        <f t="shared" si="4"/>
        <v>5750</v>
      </c>
      <c r="K36" s="197">
        <v>5</v>
      </c>
      <c r="L36" s="360">
        <v>1400</v>
      </c>
      <c r="M36" s="360">
        <f t="shared" si="5"/>
        <v>7000</v>
      </c>
    </row>
    <row r="37" spans="1:13" ht="15" customHeight="1">
      <c r="A37" s="359" t="s">
        <v>534</v>
      </c>
      <c r="B37" s="197">
        <v>26</v>
      </c>
      <c r="C37" s="197">
        <v>23</v>
      </c>
      <c r="D37" s="197">
        <v>7</v>
      </c>
      <c r="E37" s="197">
        <v>10</v>
      </c>
      <c r="F37" s="360">
        <v>1400</v>
      </c>
      <c r="G37" s="360">
        <f t="shared" si="3"/>
        <v>14000</v>
      </c>
      <c r="H37" s="197">
        <v>10</v>
      </c>
      <c r="I37" s="360">
        <v>1400</v>
      </c>
      <c r="J37" s="360">
        <f t="shared" si="4"/>
        <v>14000</v>
      </c>
      <c r="K37" s="197">
        <v>15</v>
      </c>
      <c r="L37" s="360">
        <v>1400</v>
      </c>
      <c r="M37" s="360">
        <f t="shared" si="5"/>
        <v>21000</v>
      </c>
    </row>
    <row r="38" spans="1:13" ht="16.5" customHeight="1">
      <c r="A38" s="359" t="s">
        <v>790</v>
      </c>
      <c r="B38" s="197">
        <v>26</v>
      </c>
      <c r="C38" s="197">
        <v>31</v>
      </c>
      <c r="D38" s="197">
        <v>9</v>
      </c>
      <c r="E38" s="197">
        <v>4</v>
      </c>
      <c r="F38" s="360">
        <v>1500</v>
      </c>
      <c r="G38" s="360">
        <f t="shared" si="3"/>
        <v>6000</v>
      </c>
      <c r="H38" s="197">
        <v>5</v>
      </c>
      <c r="I38" s="360">
        <v>1500</v>
      </c>
      <c r="J38" s="360">
        <f t="shared" si="4"/>
        <v>7500</v>
      </c>
      <c r="K38" s="197">
        <v>5</v>
      </c>
      <c r="L38" s="360">
        <v>1500</v>
      </c>
      <c r="M38" s="360">
        <f t="shared" si="5"/>
        <v>7500</v>
      </c>
    </row>
    <row r="39" spans="1:13" ht="15" customHeight="1">
      <c r="A39" s="359" t="s">
        <v>791</v>
      </c>
      <c r="B39" s="197">
        <v>26</v>
      </c>
      <c r="C39" s="197">
        <v>31</v>
      </c>
      <c r="D39" s="197">
        <v>8</v>
      </c>
      <c r="E39" s="197">
        <v>3</v>
      </c>
      <c r="F39" s="360">
        <v>1700</v>
      </c>
      <c r="G39" s="360">
        <f t="shared" si="3"/>
        <v>5100</v>
      </c>
      <c r="H39" s="197">
        <v>5</v>
      </c>
      <c r="I39" s="360">
        <v>1700</v>
      </c>
      <c r="J39" s="360">
        <f t="shared" si="4"/>
        <v>8500</v>
      </c>
      <c r="K39" s="197">
        <v>5</v>
      </c>
      <c r="L39" s="360">
        <v>1700</v>
      </c>
      <c r="M39" s="360">
        <f t="shared" si="5"/>
        <v>8500</v>
      </c>
    </row>
    <row r="40" spans="1:13" ht="18" customHeight="1">
      <c r="A40" s="359" t="s">
        <v>792</v>
      </c>
      <c r="B40" s="197">
        <v>13</v>
      </c>
      <c r="C40" s="197">
        <v>9</v>
      </c>
      <c r="D40" s="197">
        <v>5</v>
      </c>
      <c r="E40" s="197">
        <v>9</v>
      </c>
      <c r="F40" s="360">
        <v>1800</v>
      </c>
      <c r="G40" s="360">
        <f t="shared" si="3"/>
        <v>16200</v>
      </c>
      <c r="H40" s="197">
        <v>5</v>
      </c>
      <c r="I40" s="360">
        <v>1800</v>
      </c>
      <c r="J40" s="360">
        <f t="shared" si="4"/>
        <v>9000</v>
      </c>
      <c r="K40" s="197">
        <v>5</v>
      </c>
      <c r="L40" s="360">
        <v>1800</v>
      </c>
      <c r="M40" s="360">
        <f t="shared" si="5"/>
        <v>9000</v>
      </c>
    </row>
    <row r="41" spans="1:13" ht="15" customHeight="1">
      <c r="A41" s="359" t="s">
        <v>788</v>
      </c>
      <c r="B41" s="197">
        <v>13</v>
      </c>
      <c r="C41" s="197">
        <v>18</v>
      </c>
      <c r="D41" s="197">
        <v>0</v>
      </c>
      <c r="E41" s="197">
        <v>0</v>
      </c>
      <c r="F41" s="360">
        <v>0</v>
      </c>
      <c r="G41" s="360">
        <f t="shared" si="3"/>
        <v>0</v>
      </c>
      <c r="H41" s="197">
        <v>18</v>
      </c>
      <c r="I41" s="360">
        <v>1700</v>
      </c>
      <c r="J41" s="360">
        <f t="shared" si="4"/>
        <v>30600</v>
      </c>
      <c r="K41" s="197">
        <v>18</v>
      </c>
      <c r="L41" s="360">
        <v>1700</v>
      </c>
      <c r="M41" s="360">
        <f t="shared" si="5"/>
        <v>30600</v>
      </c>
    </row>
    <row r="42" spans="1:13" ht="15" customHeight="1">
      <c r="A42" s="359" t="s">
        <v>793</v>
      </c>
      <c r="B42" s="197">
        <v>26</v>
      </c>
      <c r="C42" s="197">
        <v>36</v>
      </c>
      <c r="D42" s="197">
        <v>21</v>
      </c>
      <c r="E42" s="197">
        <v>11</v>
      </c>
      <c r="F42" s="360">
        <v>750</v>
      </c>
      <c r="G42" s="360">
        <f t="shared" si="3"/>
        <v>8250</v>
      </c>
      <c r="H42" s="197">
        <v>10</v>
      </c>
      <c r="I42" s="360">
        <v>750</v>
      </c>
      <c r="J42" s="360">
        <f t="shared" si="4"/>
        <v>7500</v>
      </c>
      <c r="K42" s="197">
        <v>10</v>
      </c>
      <c r="L42" s="360">
        <v>800</v>
      </c>
      <c r="M42" s="360">
        <f t="shared" si="5"/>
        <v>8000</v>
      </c>
    </row>
    <row r="43" spans="1:13" ht="14.25" customHeight="1">
      <c r="A43" s="359" t="s">
        <v>794</v>
      </c>
      <c r="B43" s="197">
        <v>13</v>
      </c>
      <c r="C43" s="197">
        <v>25</v>
      </c>
      <c r="D43" s="197">
        <v>20</v>
      </c>
      <c r="E43" s="197">
        <v>8</v>
      </c>
      <c r="F43" s="360">
        <v>1100</v>
      </c>
      <c r="G43" s="360">
        <f t="shared" si="3"/>
        <v>8800</v>
      </c>
      <c r="H43" s="197">
        <v>5</v>
      </c>
      <c r="I43" s="360">
        <v>1100</v>
      </c>
      <c r="J43" s="360">
        <f t="shared" si="4"/>
        <v>5500</v>
      </c>
      <c r="K43" s="197">
        <v>5</v>
      </c>
      <c r="L43" s="360">
        <v>1500</v>
      </c>
      <c r="M43" s="360">
        <f t="shared" si="5"/>
        <v>7500</v>
      </c>
    </row>
    <row r="44" spans="1:13" ht="15.75" customHeight="1">
      <c r="A44" s="359" t="s">
        <v>795</v>
      </c>
      <c r="B44" s="197">
        <v>26</v>
      </c>
      <c r="C44" s="197">
        <v>20</v>
      </c>
      <c r="D44" s="197">
        <v>20</v>
      </c>
      <c r="E44" s="197">
        <v>26</v>
      </c>
      <c r="F44" s="360">
        <v>380</v>
      </c>
      <c r="G44" s="360">
        <f t="shared" si="3"/>
        <v>9880</v>
      </c>
      <c r="H44" s="197">
        <v>21</v>
      </c>
      <c r="I44" s="360">
        <v>380</v>
      </c>
      <c r="J44" s="360">
        <f t="shared" si="4"/>
        <v>7980</v>
      </c>
      <c r="K44" s="197">
        <v>21</v>
      </c>
      <c r="L44" s="360">
        <v>380</v>
      </c>
      <c r="M44" s="360">
        <f t="shared" si="5"/>
        <v>7980</v>
      </c>
    </row>
    <row r="45" spans="1:13" ht="14.25">
      <c r="A45" s="356" t="s">
        <v>796</v>
      </c>
      <c r="B45" s="357" t="s">
        <v>21</v>
      </c>
      <c r="C45" s="357" t="s">
        <v>21</v>
      </c>
      <c r="D45" s="357" t="s">
        <v>21</v>
      </c>
      <c r="E45" s="358">
        <f>SUM(F46:F53)</f>
        <v>3677</v>
      </c>
      <c r="F45" s="357" t="s">
        <v>21</v>
      </c>
      <c r="G45" s="357">
        <f>SUM(G46:G53)</f>
        <v>85070</v>
      </c>
      <c r="H45" s="358">
        <f>SUM(I46:I53)</f>
        <v>3677</v>
      </c>
      <c r="I45" s="357" t="s">
        <v>21</v>
      </c>
      <c r="J45" s="357">
        <f>SUM(J46:J53)</f>
        <v>89070</v>
      </c>
      <c r="K45" s="358">
        <f>SUM(L46:L53)</f>
        <v>3667</v>
      </c>
      <c r="L45" s="357" t="s">
        <v>21</v>
      </c>
      <c r="M45" s="357">
        <f>SUM(M46:M53)</f>
        <v>85479</v>
      </c>
    </row>
    <row r="46" spans="1:13" ht="16.5" customHeight="1">
      <c r="A46" s="359" t="s">
        <v>797</v>
      </c>
      <c r="B46" s="197">
        <v>72</v>
      </c>
      <c r="C46" s="197">
        <v>45</v>
      </c>
      <c r="D46" s="197">
        <v>45</v>
      </c>
      <c r="E46" s="197">
        <v>72</v>
      </c>
      <c r="F46" s="360">
        <v>240</v>
      </c>
      <c r="G46" s="360">
        <f t="shared" ref="G46:G53" si="6">E46*F46</f>
        <v>17280</v>
      </c>
      <c r="H46" s="197">
        <v>72</v>
      </c>
      <c r="I46" s="360">
        <v>240</v>
      </c>
      <c r="J46" s="360">
        <f t="shared" ref="J46:J53" si="7">H46*I46</f>
        <v>17280</v>
      </c>
      <c r="K46" s="197">
        <v>72</v>
      </c>
      <c r="L46" s="360">
        <v>240</v>
      </c>
      <c r="M46" s="360">
        <f t="shared" ref="M46:M53" si="8">K46*L46</f>
        <v>17280</v>
      </c>
    </row>
    <row r="47" spans="1:13" ht="15">
      <c r="A47" s="359" t="s">
        <v>545</v>
      </c>
      <c r="B47" s="197">
        <v>24</v>
      </c>
      <c r="C47" s="197">
        <v>24</v>
      </c>
      <c r="D47" s="197">
        <v>24</v>
      </c>
      <c r="E47" s="197">
        <v>24</v>
      </c>
      <c r="F47" s="360">
        <v>700</v>
      </c>
      <c r="G47" s="360">
        <f t="shared" si="6"/>
        <v>16800</v>
      </c>
      <c r="H47" s="197">
        <v>24</v>
      </c>
      <c r="I47" s="360">
        <v>700</v>
      </c>
      <c r="J47" s="360">
        <f t="shared" si="7"/>
        <v>16800</v>
      </c>
      <c r="K47" s="197">
        <v>24</v>
      </c>
      <c r="L47" s="360">
        <v>700</v>
      </c>
      <c r="M47" s="360">
        <f t="shared" si="8"/>
        <v>16800</v>
      </c>
    </row>
    <row r="48" spans="1:13" ht="31.5" customHeight="1">
      <c r="A48" s="359" t="s">
        <v>798</v>
      </c>
      <c r="B48" s="197">
        <v>24</v>
      </c>
      <c r="C48" s="197">
        <v>14</v>
      </c>
      <c r="D48" s="197">
        <v>4</v>
      </c>
      <c r="E48" s="197">
        <v>14</v>
      </c>
      <c r="F48" s="360">
        <v>560</v>
      </c>
      <c r="G48" s="360">
        <f t="shared" si="6"/>
        <v>7840</v>
      </c>
      <c r="H48" s="197">
        <v>14</v>
      </c>
      <c r="I48" s="360">
        <v>560</v>
      </c>
      <c r="J48" s="360">
        <f t="shared" si="7"/>
        <v>7840</v>
      </c>
      <c r="K48" s="197">
        <v>14</v>
      </c>
      <c r="L48" s="360">
        <v>560</v>
      </c>
      <c r="M48" s="360">
        <f t="shared" si="8"/>
        <v>7840</v>
      </c>
    </row>
    <row r="49" spans="1:13" ht="15" customHeight="1">
      <c r="A49" s="359" t="s">
        <v>799</v>
      </c>
      <c r="B49" s="197">
        <v>78</v>
      </c>
      <c r="C49" s="197">
        <v>108</v>
      </c>
      <c r="D49" s="197">
        <v>78</v>
      </c>
      <c r="E49" s="197">
        <v>48</v>
      </c>
      <c r="F49" s="360">
        <v>250</v>
      </c>
      <c r="G49" s="360">
        <f t="shared" si="6"/>
        <v>12000</v>
      </c>
      <c r="H49" s="197">
        <v>48</v>
      </c>
      <c r="I49" s="360">
        <v>250</v>
      </c>
      <c r="J49" s="360">
        <f t="shared" si="7"/>
        <v>12000</v>
      </c>
      <c r="K49" s="197">
        <v>48</v>
      </c>
      <c r="L49" s="360">
        <v>250</v>
      </c>
      <c r="M49" s="360">
        <f t="shared" si="8"/>
        <v>12000</v>
      </c>
    </row>
    <row r="50" spans="1:13" ht="18.75" customHeight="1">
      <c r="A50" s="359" t="s">
        <v>800</v>
      </c>
      <c r="B50" s="197">
        <v>26</v>
      </c>
      <c r="C50" s="197">
        <v>36</v>
      </c>
      <c r="D50" s="197">
        <v>26</v>
      </c>
      <c r="E50" s="197">
        <v>16</v>
      </c>
      <c r="F50" s="360">
        <v>450</v>
      </c>
      <c r="G50" s="360">
        <f t="shared" si="6"/>
        <v>7200</v>
      </c>
      <c r="H50" s="197">
        <v>16</v>
      </c>
      <c r="I50" s="360">
        <v>450</v>
      </c>
      <c r="J50" s="360">
        <f t="shared" si="7"/>
        <v>7200</v>
      </c>
      <c r="K50" s="197">
        <v>16</v>
      </c>
      <c r="L50" s="360">
        <v>450</v>
      </c>
      <c r="M50" s="360">
        <f t="shared" si="8"/>
        <v>7200</v>
      </c>
    </row>
    <row r="51" spans="1:13" ht="14.25" customHeight="1">
      <c r="A51" s="359" t="s">
        <v>546</v>
      </c>
      <c r="B51" s="197">
        <v>26</v>
      </c>
      <c r="C51" s="197">
        <v>26</v>
      </c>
      <c r="D51" s="197">
        <v>6</v>
      </c>
      <c r="E51" s="197">
        <v>6</v>
      </c>
      <c r="F51" s="360">
        <v>650</v>
      </c>
      <c r="G51" s="360">
        <f t="shared" si="6"/>
        <v>3900</v>
      </c>
      <c r="H51" s="197">
        <v>6</v>
      </c>
      <c r="I51" s="360">
        <v>650</v>
      </c>
      <c r="J51" s="360">
        <f t="shared" si="7"/>
        <v>3900</v>
      </c>
      <c r="K51" s="197">
        <v>6</v>
      </c>
      <c r="L51" s="360">
        <v>650</v>
      </c>
      <c r="M51" s="360">
        <f t="shared" si="8"/>
        <v>3900</v>
      </c>
    </row>
    <row r="52" spans="1:13" ht="32.25" customHeight="1">
      <c r="A52" s="359" t="s">
        <v>801</v>
      </c>
      <c r="B52" s="197">
        <v>26</v>
      </c>
      <c r="C52" s="197">
        <v>36</v>
      </c>
      <c r="D52" s="197">
        <v>30</v>
      </c>
      <c r="E52" s="197">
        <v>20</v>
      </c>
      <c r="F52" s="360">
        <v>800</v>
      </c>
      <c r="G52" s="360">
        <f t="shared" si="6"/>
        <v>16000</v>
      </c>
      <c r="H52" s="197">
        <v>25</v>
      </c>
      <c r="I52" s="360">
        <v>800</v>
      </c>
      <c r="J52" s="360">
        <f t="shared" si="7"/>
        <v>20000</v>
      </c>
      <c r="K52" s="197">
        <v>25</v>
      </c>
      <c r="L52" s="360">
        <v>800</v>
      </c>
      <c r="M52" s="360">
        <f t="shared" si="8"/>
        <v>20000</v>
      </c>
    </row>
    <row r="53" spans="1:13" ht="19.5" customHeight="1">
      <c r="A53" s="359" t="s">
        <v>802</v>
      </c>
      <c r="B53" s="197">
        <v>150</v>
      </c>
      <c r="C53" s="197">
        <v>150</v>
      </c>
      <c r="D53" s="197">
        <v>150</v>
      </c>
      <c r="E53" s="197">
        <v>150</v>
      </c>
      <c r="F53" s="360">
        <v>27</v>
      </c>
      <c r="G53" s="360">
        <f t="shared" si="6"/>
        <v>4050</v>
      </c>
      <c r="H53" s="197">
        <v>150</v>
      </c>
      <c r="I53" s="360">
        <v>27</v>
      </c>
      <c r="J53" s="360">
        <f t="shared" si="7"/>
        <v>4050</v>
      </c>
      <c r="K53" s="197">
        <v>27</v>
      </c>
      <c r="L53" s="360">
        <v>17</v>
      </c>
      <c r="M53" s="360">
        <f t="shared" si="8"/>
        <v>459</v>
      </c>
    </row>
    <row r="54" spans="1:13" ht="30" customHeight="1">
      <c r="A54" s="356" t="s">
        <v>803</v>
      </c>
      <c r="B54" s="357" t="s">
        <v>21</v>
      </c>
      <c r="C54" s="357" t="s">
        <v>21</v>
      </c>
      <c r="D54" s="357" t="s">
        <v>21</v>
      </c>
      <c r="E54" s="358">
        <f>SUM(E55:E57)</f>
        <v>181</v>
      </c>
      <c r="F54" s="357" t="s">
        <v>21</v>
      </c>
      <c r="G54" s="357">
        <f>SUM(G55:G57)</f>
        <v>23400</v>
      </c>
      <c r="H54" s="358">
        <f>SUM(H55:H57)</f>
        <v>181</v>
      </c>
      <c r="I54" s="357" t="s">
        <v>21</v>
      </c>
      <c r="J54" s="357">
        <f>SUM(J55:J57)</f>
        <v>23400</v>
      </c>
      <c r="K54" s="358">
        <f>SUM(K55:K57)</f>
        <v>181</v>
      </c>
      <c r="L54" s="357" t="s">
        <v>21</v>
      </c>
      <c r="M54" s="357">
        <f>SUM(M55:M57)</f>
        <v>23320</v>
      </c>
    </row>
    <row r="55" spans="1:13" ht="21" customHeight="1">
      <c r="A55" s="359" t="s">
        <v>804</v>
      </c>
      <c r="B55" s="197">
        <v>24</v>
      </c>
      <c r="C55" s="197">
        <v>24</v>
      </c>
      <c r="D55" s="197">
        <v>24</v>
      </c>
      <c r="E55" s="197">
        <v>24</v>
      </c>
      <c r="F55" s="360">
        <v>150</v>
      </c>
      <c r="G55" s="360">
        <f>E55*F55</f>
        <v>3600</v>
      </c>
      <c r="H55" s="197">
        <v>24</v>
      </c>
      <c r="I55" s="360">
        <v>150</v>
      </c>
      <c r="J55" s="360">
        <f>H55*I55</f>
        <v>3600</v>
      </c>
      <c r="K55" s="197">
        <v>24</v>
      </c>
      <c r="L55" s="360">
        <v>150</v>
      </c>
      <c r="M55" s="360">
        <f>K55*L55</f>
        <v>3600</v>
      </c>
    </row>
    <row r="56" spans="1:13" ht="19.5" customHeight="1">
      <c r="A56" s="359" t="s">
        <v>805</v>
      </c>
      <c r="B56" s="197">
        <v>125</v>
      </c>
      <c r="C56" s="197">
        <v>50</v>
      </c>
      <c r="D56" s="197">
        <v>50</v>
      </c>
      <c r="E56" s="197">
        <v>125</v>
      </c>
      <c r="F56" s="360">
        <v>120</v>
      </c>
      <c r="G56" s="360">
        <f>E56*F56</f>
        <v>15000</v>
      </c>
      <c r="H56" s="197">
        <v>125</v>
      </c>
      <c r="I56" s="360">
        <v>120</v>
      </c>
      <c r="J56" s="360">
        <f>H56*I56</f>
        <v>15000</v>
      </c>
      <c r="K56" s="197">
        <v>125</v>
      </c>
      <c r="L56" s="360">
        <v>119.36</v>
      </c>
      <c r="M56" s="360">
        <f>K56*L56</f>
        <v>14920</v>
      </c>
    </row>
    <row r="57" spans="1:13" ht="15">
      <c r="A57" s="359" t="s">
        <v>806</v>
      </c>
      <c r="B57" s="197">
        <v>52</v>
      </c>
      <c r="C57" s="197">
        <v>72</v>
      </c>
      <c r="D57" s="197">
        <v>52</v>
      </c>
      <c r="E57" s="197">
        <v>32</v>
      </c>
      <c r="F57" s="360">
        <v>150</v>
      </c>
      <c r="G57" s="360">
        <f>E57*F57</f>
        <v>4800</v>
      </c>
      <c r="H57" s="197">
        <v>32</v>
      </c>
      <c r="I57" s="360">
        <v>150</v>
      </c>
      <c r="J57" s="360">
        <f>H57*I57</f>
        <v>4800</v>
      </c>
      <c r="K57" s="197">
        <v>32</v>
      </c>
      <c r="L57" s="360">
        <v>150</v>
      </c>
      <c r="M57" s="360">
        <f>K57*L57</f>
        <v>4800</v>
      </c>
    </row>
    <row r="58" spans="1:13" ht="14.25">
      <c r="A58" s="356" t="s">
        <v>807</v>
      </c>
      <c r="B58" s="357" t="s">
        <v>21</v>
      </c>
      <c r="C58" s="357" t="s">
        <v>21</v>
      </c>
      <c r="D58" s="357" t="s">
        <v>21</v>
      </c>
      <c r="E58" s="358">
        <f>SUM(E59:E65)</f>
        <v>56</v>
      </c>
      <c r="F58" s="357" t="s">
        <v>21</v>
      </c>
      <c r="G58" s="357">
        <f>SUM(G59:G65)</f>
        <v>32700</v>
      </c>
      <c r="H58" s="358">
        <f>SUM(H59:H65)</f>
        <v>51</v>
      </c>
      <c r="I58" s="357" t="s">
        <v>21</v>
      </c>
      <c r="J58" s="357">
        <f>SUM(J59:J65)</f>
        <v>30950</v>
      </c>
      <c r="K58" s="358">
        <f>SUM(K59:K65)</f>
        <v>66</v>
      </c>
      <c r="L58" s="357" t="s">
        <v>21</v>
      </c>
      <c r="M58" s="357">
        <f>SUM(M59:M65)</f>
        <v>52800</v>
      </c>
    </row>
    <row r="59" spans="1:13" ht="31.5" customHeight="1">
      <c r="A59" s="359" t="s">
        <v>808</v>
      </c>
      <c r="B59" s="197">
        <v>12</v>
      </c>
      <c r="C59" s="197">
        <v>12</v>
      </c>
      <c r="D59" s="197">
        <v>0</v>
      </c>
      <c r="E59" s="197">
        <v>0</v>
      </c>
      <c r="F59" s="360">
        <v>0</v>
      </c>
      <c r="G59" s="360">
        <f t="shared" ref="G59:G65" si="9">E59*F59</f>
        <v>0</v>
      </c>
      <c r="H59" s="197">
        <v>0</v>
      </c>
      <c r="I59" s="360">
        <v>0</v>
      </c>
      <c r="J59" s="360">
        <f t="shared" ref="J59:J65" si="10">H59*I59</f>
        <v>0</v>
      </c>
      <c r="K59" s="197">
        <v>10</v>
      </c>
      <c r="L59" s="360">
        <v>1500</v>
      </c>
      <c r="M59" s="360">
        <f t="shared" ref="M59:M65" si="11">K59*L59</f>
        <v>15000</v>
      </c>
    </row>
    <row r="60" spans="1:13" ht="21.75" customHeight="1">
      <c r="A60" s="359" t="s">
        <v>809</v>
      </c>
      <c r="B60" s="197">
        <v>12</v>
      </c>
      <c r="C60" s="197">
        <v>12</v>
      </c>
      <c r="D60" s="197">
        <v>2</v>
      </c>
      <c r="E60" s="197">
        <v>2</v>
      </c>
      <c r="F60" s="360">
        <v>1100</v>
      </c>
      <c r="G60" s="360">
        <f t="shared" si="9"/>
        <v>2200</v>
      </c>
      <c r="H60" s="197">
        <v>2</v>
      </c>
      <c r="I60" s="360">
        <v>1100</v>
      </c>
      <c r="J60" s="360">
        <f t="shared" si="10"/>
        <v>2200</v>
      </c>
      <c r="K60" s="197">
        <v>7</v>
      </c>
      <c r="L60" s="360">
        <v>1150</v>
      </c>
      <c r="M60" s="360">
        <f t="shared" si="11"/>
        <v>8050</v>
      </c>
    </row>
    <row r="61" spans="1:13" ht="15" customHeight="1">
      <c r="A61" s="359" t="s">
        <v>810</v>
      </c>
      <c r="B61" s="197">
        <v>12</v>
      </c>
      <c r="C61" s="197">
        <v>12</v>
      </c>
      <c r="D61" s="197">
        <v>0</v>
      </c>
      <c r="E61" s="197">
        <v>0</v>
      </c>
      <c r="F61" s="360">
        <v>0</v>
      </c>
      <c r="G61" s="360">
        <f t="shared" si="9"/>
        <v>0</v>
      </c>
      <c r="H61" s="197">
        <v>0</v>
      </c>
      <c r="I61" s="360">
        <v>0</v>
      </c>
      <c r="J61" s="360">
        <f t="shared" si="10"/>
        <v>0</v>
      </c>
      <c r="K61" s="197">
        <v>0</v>
      </c>
      <c r="L61" s="360">
        <v>0</v>
      </c>
      <c r="M61" s="360">
        <f t="shared" si="11"/>
        <v>0</v>
      </c>
    </row>
    <row r="62" spans="1:13" ht="19.5" customHeight="1">
      <c r="A62" s="359" t="s">
        <v>811</v>
      </c>
      <c r="B62" s="197">
        <v>25</v>
      </c>
      <c r="C62" s="197">
        <v>23</v>
      </c>
      <c r="D62" s="197">
        <v>23</v>
      </c>
      <c r="E62" s="197">
        <v>25</v>
      </c>
      <c r="F62" s="360">
        <v>250</v>
      </c>
      <c r="G62" s="360">
        <f t="shared" si="9"/>
        <v>6250</v>
      </c>
      <c r="H62" s="197">
        <v>25</v>
      </c>
      <c r="I62" s="360">
        <v>250</v>
      </c>
      <c r="J62" s="360">
        <f t="shared" si="10"/>
        <v>6250</v>
      </c>
      <c r="K62" s="197">
        <v>25</v>
      </c>
      <c r="L62" s="360">
        <v>250</v>
      </c>
      <c r="M62" s="360">
        <f t="shared" si="11"/>
        <v>6250</v>
      </c>
    </row>
    <row r="63" spans="1:13" ht="20.25" customHeight="1">
      <c r="A63" s="359" t="s">
        <v>812</v>
      </c>
      <c r="B63" s="197">
        <v>25</v>
      </c>
      <c r="C63" s="197">
        <v>25</v>
      </c>
      <c r="D63" s="197">
        <v>15</v>
      </c>
      <c r="E63" s="197">
        <v>15</v>
      </c>
      <c r="F63" s="360">
        <v>350</v>
      </c>
      <c r="G63" s="360">
        <f t="shared" si="9"/>
        <v>5250</v>
      </c>
      <c r="H63" s="197">
        <v>10</v>
      </c>
      <c r="I63" s="360">
        <v>350</v>
      </c>
      <c r="J63" s="360">
        <f t="shared" si="10"/>
        <v>3500</v>
      </c>
      <c r="K63" s="197">
        <v>10</v>
      </c>
      <c r="L63" s="360">
        <v>350</v>
      </c>
      <c r="M63" s="360">
        <f t="shared" si="11"/>
        <v>3500</v>
      </c>
    </row>
    <row r="64" spans="1:13" ht="32.25" customHeight="1">
      <c r="A64" s="359" t="s">
        <v>813</v>
      </c>
      <c r="B64" s="197">
        <v>13</v>
      </c>
      <c r="C64" s="197">
        <v>13</v>
      </c>
      <c r="D64" s="197">
        <v>4</v>
      </c>
      <c r="E64" s="197">
        <v>4</v>
      </c>
      <c r="F64" s="360">
        <v>2500</v>
      </c>
      <c r="G64" s="360">
        <f t="shared" si="9"/>
        <v>10000</v>
      </c>
      <c r="H64" s="197">
        <v>4</v>
      </c>
      <c r="I64" s="360">
        <v>2500</v>
      </c>
      <c r="J64" s="360">
        <f t="shared" si="10"/>
        <v>10000</v>
      </c>
      <c r="K64" s="197">
        <v>4</v>
      </c>
      <c r="L64" s="360">
        <v>2500</v>
      </c>
      <c r="M64" s="360">
        <f t="shared" si="11"/>
        <v>10000</v>
      </c>
    </row>
    <row r="65" spans="1:13" ht="18.75" customHeight="1">
      <c r="A65" s="359" t="s">
        <v>814</v>
      </c>
      <c r="B65" s="197">
        <v>13</v>
      </c>
      <c r="C65" s="197">
        <v>13</v>
      </c>
      <c r="D65" s="197">
        <v>10</v>
      </c>
      <c r="E65" s="197">
        <v>10</v>
      </c>
      <c r="F65" s="360">
        <v>900</v>
      </c>
      <c r="G65" s="360">
        <f t="shared" si="9"/>
        <v>9000</v>
      </c>
      <c r="H65" s="197">
        <v>10</v>
      </c>
      <c r="I65" s="360">
        <v>900</v>
      </c>
      <c r="J65" s="360">
        <f t="shared" si="10"/>
        <v>9000</v>
      </c>
      <c r="K65" s="197">
        <v>10</v>
      </c>
      <c r="L65" s="360">
        <v>1000</v>
      </c>
      <c r="M65" s="360">
        <f t="shared" si="11"/>
        <v>10000</v>
      </c>
    </row>
    <row r="66" spans="1:13" ht="50.25" customHeight="1">
      <c r="A66" s="356" t="s">
        <v>815</v>
      </c>
      <c r="B66" s="357" t="s">
        <v>21</v>
      </c>
      <c r="C66" s="357" t="s">
        <v>21</v>
      </c>
      <c r="D66" s="357" t="s">
        <v>21</v>
      </c>
      <c r="E66" s="358">
        <f>SUM(E67:E74)</f>
        <v>35</v>
      </c>
      <c r="F66" s="357" t="s">
        <v>21</v>
      </c>
      <c r="G66" s="357">
        <f>SUM(G67:G74)</f>
        <v>22140</v>
      </c>
      <c r="H66" s="358">
        <f>SUM(H67:H74)</f>
        <v>30</v>
      </c>
      <c r="I66" s="357" t="s">
        <v>21</v>
      </c>
      <c r="J66" s="357">
        <f>SUM(J67:J74)</f>
        <v>14600</v>
      </c>
      <c r="K66" s="358">
        <f>SUM(K67:K74)</f>
        <v>30</v>
      </c>
      <c r="L66" s="357" t="s">
        <v>21</v>
      </c>
      <c r="M66" s="357">
        <f>SUM(M67:M74)</f>
        <v>14600</v>
      </c>
    </row>
    <row r="67" spans="1:13" ht="35.25" customHeight="1">
      <c r="A67" s="359" t="s">
        <v>816</v>
      </c>
      <c r="B67" s="197">
        <v>12</v>
      </c>
      <c r="C67" s="197">
        <v>2</v>
      </c>
      <c r="D67" s="197">
        <v>2</v>
      </c>
      <c r="E67" s="197">
        <v>12</v>
      </c>
      <c r="F67" s="360">
        <v>1200</v>
      </c>
      <c r="G67" s="360">
        <f t="shared" ref="G67:G74" si="12">E67*F67</f>
        <v>14400</v>
      </c>
      <c r="H67" s="197">
        <v>7</v>
      </c>
      <c r="I67" s="360">
        <v>1200</v>
      </c>
      <c r="J67" s="360">
        <f t="shared" ref="J67:J74" si="13">H67*I67</f>
        <v>8400</v>
      </c>
      <c r="K67" s="197">
        <v>7</v>
      </c>
      <c r="L67" s="360">
        <v>1200</v>
      </c>
      <c r="M67" s="360">
        <f t="shared" ref="M67:M74" si="14">K67*L67</f>
        <v>8400</v>
      </c>
    </row>
    <row r="68" spans="1:13" ht="31.5" customHeight="1">
      <c r="A68" s="359" t="s">
        <v>817</v>
      </c>
      <c r="B68" s="197">
        <v>12</v>
      </c>
      <c r="C68" s="197">
        <v>2</v>
      </c>
      <c r="D68" s="197">
        <v>2</v>
      </c>
      <c r="E68" s="197">
        <v>12</v>
      </c>
      <c r="F68" s="360">
        <v>500</v>
      </c>
      <c r="G68" s="360">
        <f t="shared" si="12"/>
        <v>6000</v>
      </c>
      <c r="H68" s="197">
        <v>7</v>
      </c>
      <c r="I68" s="360">
        <v>500</v>
      </c>
      <c r="J68" s="360">
        <f t="shared" si="13"/>
        <v>3500</v>
      </c>
      <c r="K68" s="197">
        <v>7</v>
      </c>
      <c r="L68" s="360">
        <v>500</v>
      </c>
      <c r="M68" s="360">
        <f t="shared" si="14"/>
        <v>3500</v>
      </c>
    </row>
    <row r="69" spans="1:13" ht="25.5" customHeight="1">
      <c r="A69" s="359" t="s">
        <v>818</v>
      </c>
      <c r="B69" s="197">
        <v>12</v>
      </c>
      <c r="C69" s="197">
        <v>12</v>
      </c>
      <c r="D69" s="197">
        <v>0</v>
      </c>
      <c r="E69" s="197">
        <v>0</v>
      </c>
      <c r="F69" s="360">
        <v>220</v>
      </c>
      <c r="G69" s="360">
        <f t="shared" si="12"/>
        <v>0</v>
      </c>
      <c r="H69" s="197">
        <v>3</v>
      </c>
      <c r="I69" s="360">
        <v>220</v>
      </c>
      <c r="J69" s="360">
        <f t="shared" si="13"/>
        <v>660</v>
      </c>
      <c r="K69" s="197">
        <v>3</v>
      </c>
      <c r="L69" s="360">
        <v>220</v>
      </c>
      <c r="M69" s="360">
        <f t="shared" si="14"/>
        <v>660</v>
      </c>
    </row>
    <row r="70" spans="1:13" ht="15">
      <c r="A70" s="359" t="s">
        <v>819</v>
      </c>
      <c r="B70" s="197">
        <v>12</v>
      </c>
      <c r="C70" s="197">
        <v>12</v>
      </c>
      <c r="D70" s="197">
        <v>0</v>
      </c>
      <c r="E70" s="197">
        <v>0</v>
      </c>
      <c r="F70" s="360">
        <v>0</v>
      </c>
      <c r="G70" s="360">
        <f t="shared" si="12"/>
        <v>0</v>
      </c>
      <c r="H70" s="197">
        <v>0</v>
      </c>
      <c r="I70" s="360">
        <v>0</v>
      </c>
      <c r="J70" s="360">
        <f t="shared" si="13"/>
        <v>0</v>
      </c>
      <c r="K70" s="197">
        <v>0</v>
      </c>
      <c r="L70" s="360">
        <v>0</v>
      </c>
      <c r="M70" s="360">
        <f t="shared" si="14"/>
        <v>0</v>
      </c>
    </row>
    <row r="71" spans="1:13" ht="33" customHeight="1">
      <c r="A71" s="359" t="s">
        <v>820</v>
      </c>
      <c r="B71" s="197">
        <v>13</v>
      </c>
      <c r="C71" s="197">
        <v>13</v>
      </c>
      <c r="D71" s="197">
        <v>3</v>
      </c>
      <c r="E71" s="197">
        <v>3</v>
      </c>
      <c r="F71" s="360">
        <v>180</v>
      </c>
      <c r="G71" s="360">
        <f t="shared" si="12"/>
        <v>540</v>
      </c>
      <c r="H71" s="197">
        <v>3</v>
      </c>
      <c r="I71" s="360">
        <v>180</v>
      </c>
      <c r="J71" s="360">
        <f t="shared" si="13"/>
        <v>540</v>
      </c>
      <c r="K71" s="197">
        <v>3</v>
      </c>
      <c r="L71" s="360">
        <v>180</v>
      </c>
      <c r="M71" s="360">
        <f t="shared" si="14"/>
        <v>540</v>
      </c>
    </row>
    <row r="72" spans="1:13" ht="28.5" customHeight="1">
      <c r="A72" s="359" t="s">
        <v>821</v>
      </c>
      <c r="B72" s="197">
        <v>26</v>
      </c>
      <c r="C72" s="197">
        <v>36</v>
      </c>
      <c r="D72" s="197">
        <v>18</v>
      </c>
      <c r="E72" s="197">
        <v>8</v>
      </c>
      <c r="F72" s="360">
        <v>150</v>
      </c>
      <c r="G72" s="360">
        <f t="shared" si="12"/>
        <v>1200</v>
      </c>
      <c r="H72" s="197">
        <v>10</v>
      </c>
      <c r="I72" s="360">
        <v>150</v>
      </c>
      <c r="J72" s="360">
        <f t="shared" si="13"/>
        <v>1500</v>
      </c>
      <c r="K72" s="197">
        <v>10</v>
      </c>
      <c r="L72" s="360">
        <v>150</v>
      </c>
      <c r="M72" s="360">
        <f t="shared" si="14"/>
        <v>1500</v>
      </c>
    </row>
    <row r="73" spans="1:13" ht="26.25" customHeight="1">
      <c r="A73" s="359" t="s">
        <v>818</v>
      </c>
      <c r="B73" s="197">
        <v>26</v>
      </c>
      <c r="C73" s="197">
        <v>26</v>
      </c>
      <c r="D73" s="197">
        <v>0</v>
      </c>
      <c r="E73" s="197">
        <v>0</v>
      </c>
      <c r="F73" s="360">
        <v>220</v>
      </c>
      <c r="G73" s="360">
        <f t="shared" si="12"/>
        <v>0</v>
      </c>
      <c r="H73" s="197">
        <v>0</v>
      </c>
      <c r="I73" s="360">
        <v>220</v>
      </c>
      <c r="J73" s="360">
        <f t="shared" si="13"/>
        <v>0</v>
      </c>
      <c r="K73" s="197">
        <v>0</v>
      </c>
      <c r="L73" s="360">
        <v>220</v>
      </c>
      <c r="M73" s="360">
        <f t="shared" si="14"/>
        <v>0</v>
      </c>
    </row>
    <row r="74" spans="1:13" ht="15">
      <c r="A74" s="359" t="s">
        <v>819</v>
      </c>
      <c r="B74" s="197">
        <v>13</v>
      </c>
      <c r="C74" s="197">
        <v>13</v>
      </c>
      <c r="D74" s="197">
        <v>0</v>
      </c>
      <c r="E74" s="197">
        <v>0</v>
      </c>
      <c r="F74" s="360">
        <v>250</v>
      </c>
      <c r="G74" s="360">
        <f t="shared" si="12"/>
        <v>0</v>
      </c>
      <c r="H74" s="197">
        <v>0</v>
      </c>
      <c r="I74" s="360">
        <v>250</v>
      </c>
      <c r="J74" s="360">
        <f t="shared" si="13"/>
        <v>0</v>
      </c>
      <c r="K74" s="197">
        <v>0</v>
      </c>
      <c r="L74" s="360">
        <v>250</v>
      </c>
      <c r="M74" s="360">
        <f t="shared" si="14"/>
        <v>0</v>
      </c>
    </row>
    <row r="75" spans="1:13" ht="14.25">
      <c r="A75" s="364" t="s">
        <v>2</v>
      </c>
      <c r="B75" s="365" t="s">
        <v>21</v>
      </c>
      <c r="C75" s="365" t="s">
        <v>21</v>
      </c>
      <c r="D75" s="365" t="s">
        <v>21</v>
      </c>
      <c r="E75" s="366" t="s">
        <v>21</v>
      </c>
      <c r="F75" s="366" t="s">
        <v>21</v>
      </c>
      <c r="G75" s="367">
        <f>G66+G58+G54+G45+G29+G26+G12</f>
        <v>547790</v>
      </c>
      <c r="H75" s="366" t="s">
        <v>21</v>
      </c>
      <c r="I75" s="366" t="s">
        <v>21</v>
      </c>
      <c r="J75" s="367">
        <f>J66+J58+J54+J45+J29+J26+J12</f>
        <v>587000</v>
      </c>
      <c r="K75" s="366" t="s">
        <v>21</v>
      </c>
      <c r="L75" s="366" t="s">
        <v>21</v>
      </c>
      <c r="M75" s="367">
        <f>M66+M58+M54+M45+M29+M26+M12</f>
        <v>581279</v>
      </c>
    </row>
    <row r="76" spans="1:13" ht="14.25">
      <c r="A76" s="364" t="s">
        <v>25</v>
      </c>
      <c r="B76" s="365" t="s">
        <v>21</v>
      </c>
      <c r="C76" s="365" t="s">
        <v>21</v>
      </c>
      <c r="D76" s="365" t="s">
        <v>21</v>
      </c>
      <c r="E76" s="365" t="s">
        <v>21</v>
      </c>
      <c r="F76" s="365" t="s">
        <v>21</v>
      </c>
      <c r="G76" s="367">
        <f>G75/1000</f>
        <v>547.79</v>
      </c>
      <c r="H76" s="365" t="s">
        <v>21</v>
      </c>
      <c r="I76" s="365" t="s">
        <v>21</v>
      </c>
      <c r="J76" s="367">
        <f>J75/1000</f>
        <v>587</v>
      </c>
      <c r="K76" s="365" t="s">
        <v>21</v>
      </c>
      <c r="L76" s="365" t="s">
        <v>21</v>
      </c>
      <c r="M76" s="367">
        <f>M75/1000</f>
        <v>581.279</v>
      </c>
    </row>
    <row r="77" spans="1:13" s="134" customFormat="1" ht="15.75">
      <c r="A77" s="368"/>
      <c r="B77" s="319"/>
      <c r="C77" s="319"/>
      <c r="D77" s="319"/>
      <c r="E77" s="319"/>
      <c r="F77" s="369"/>
      <c r="G77" s="370"/>
      <c r="H77" s="371"/>
      <c r="I77" s="371"/>
      <c r="J77" s="372"/>
      <c r="K77" s="373"/>
      <c r="L77" s="373"/>
      <c r="M77" s="373"/>
    </row>
    <row r="78" spans="1:13" ht="15.75">
      <c r="A78" s="174" t="s">
        <v>4</v>
      </c>
      <c r="B78" s="174"/>
      <c r="C78" s="171"/>
      <c r="D78" s="175"/>
      <c r="E78" s="175"/>
      <c r="F78" s="856" t="s">
        <v>445</v>
      </c>
      <c r="G78" s="856"/>
      <c r="H78" s="856"/>
      <c r="I78" s="856"/>
    </row>
    <row r="79" spans="1:13" ht="15.75">
      <c r="A79" s="174"/>
      <c r="B79" s="174"/>
      <c r="C79" s="171"/>
      <c r="D79" s="802" t="s">
        <v>5</v>
      </c>
      <c r="E79" s="802"/>
      <c r="F79" s="803" t="s">
        <v>6</v>
      </c>
      <c r="G79" s="803"/>
      <c r="H79" s="803"/>
      <c r="I79" s="803"/>
    </row>
    <row r="80" spans="1:13" ht="15.75">
      <c r="A80" s="174"/>
      <c r="B80" s="174"/>
      <c r="C80" s="171"/>
      <c r="D80" s="171"/>
      <c r="E80" s="171"/>
      <c r="F80" s="171"/>
      <c r="G80" s="171"/>
      <c r="H80" s="176"/>
    </row>
    <row r="81" spans="1:9" ht="15.75">
      <c r="A81" s="174" t="s">
        <v>7</v>
      </c>
      <c r="B81" s="174"/>
      <c r="C81" s="171"/>
      <c r="D81" s="175"/>
      <c r="E81" s="175"/>
      <c r="F81" s="856" t="s">
        <v>446</v>
      </c>
      <c r="G81" s="856"/>
      <c r="H81" s="856"/>
      <c r="I81" s="856"/>
    </row>
    <row r="82" spans="1:9" ht="15.75">
      <c r="A82" s="176"/>
      <c r="B82" s="176"/>
      <c r="C82" s="176"/>
      <c r="D82" s="802" t="s">
        <v>5</v>
      </c>
      <c r="E82" s="802"/>
      <c r="F82" s="803" t="s">
        <v>6</v>
      </c>
      <c r="G82" s="803"/>
      <c r="H82" s="803"/>
      <c r="I82" s="803"/>
    </row>
  </sheetData>
  <mergeCells count="18">
    <mergeCell ref="A10:A11"/>
    <mergeCell ref="B10:B11"/>
    <mergeCell ref="C10:C11"/>
    <mergeCell ref="D10:D11"/>
    <mergeCell ref="E10:G10"/>
    <mergeCell ref="A2:M2"/>
    <mergeCell ref="A3:M3"/>
    <mergeCell ref="A4:L4"/>
    <mergeCell ref="A5:M5"/>
    <mergeCell ref="A6:M6"/>
    <mergeCell ref="D82:E82"/>
    <mergeCell ref="F82:I82"/>
    <mergeCell ref="H10:J10"/>
    <mergeCell ref="K10:M10"/>
    <mergeCell ref="F78:I78"/>
    <mergeCell ref="D79:E79"/>
    <mergeCell ref="F79:I79"/>
    <mergeCell ref="F81:I81"/>
  </mergeCells>
  <pageMargins left="0.7" right="0.7" top="0.75" bottom="0.75" header="0.3" footer="0.3"/>
  <pageSetup paperSize="9" orientation="landscape" verticalDpi="0" r:id="rId1"/>
</worksheet>
</file>

<file path=xl/worksheets/sheet105.xml><?xml version="1.0" encoding="utf-8"?>
<worksheet xmlns="http://schemas.openxmlformats.org/spreadsheetml/2006/main" xmlns:r="http://schemas.openxmlformats.org/officeDocument/2006/relationships">
  <sheetPr>
    <tabColor rgb="FFFF00FF"/>
  </sheetPr>
  <dimension ref="A2:K18"/>
  <sheetViews>
    <sheetView zoomScaleSheetLayoutView="66" workbookViewId="0">
      <selection activeCell="G10" sqref="G10"/>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382</v>
      </c>
      <c r="B3" s="641"/>
      <c r="C3" s="641"/>
      <c r="D3" s="641"/>
      <c r="E3" s="641"/>
      <c r="F3" s="641"/>
      <c r="G3" s="641"/>
    </row>
    <row r="4" spans="1:7" ht="57"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860" t="s">
        <v>999</v>
      </c>
      <c r="F8" s="748" t="s">
        <v>997</v>
      </c>
      <c r="G8" s="748" t="s">
        <v>998</v>
      </c>
    </row>
    <row r="9" spans="1:7" ht="18" customHeight="1">
      <c r="A9" s="687"/>
      <c r="B9" s="687"/>
      <c r="C9" s="687"/>
      <c r="D9" s="687"/>
      <c r="E9" s="747"/>
      <c r="F9" s="861"/>
      <c r="G9" s="749"/>
    </row>
    <row r="10" spans="1:7" ht="20.100000000000001" customHeight="1">
      <c r="A10" s="695" t="s">
        <v>685</v>
      </c>
      <c r="B10" s="695"/>
      <c r="C10" s="695"/>
      <c r="D10" s="695"/>
      <c r="E10" s="22">
        <f>'мягкий инвентарь,,'!G75</f>
        <v>547790</v>
      </c>
      <c r="F10" s="22">
        <f>'мягкий инвентарь,,'!J75</f>
        <v>587000</v>
      </c>
      <c r="G10" s="56">
        <f>'мягкий инвентарь,,'!M75</f>
        <v>581279</v>
      </c>
    </row>
    <row r="11" spans="1:7" ht="12.75" customHeight="1">
      <c r="A11" s="599" t="s">
        <v>2</v>
      </c>
      <c r="B11" s="599"/>
      <c r="C11" s="599"/>
      <c r="D11" s="599"/>
      <c r="E11" s="5">
        <f>SUM(E10)</f>
        <v>547790</v>
      </c>
      <c r="F11" s="77">
        <f t="shared" ref="F11:G11" si="0">SUM(F10)</f>
        <v>587000</v>
      </c>
      <c r="G11" s="77">
        <f t="shared" si="0"/>
        <v>581279</v>
      </c>
    </row>
    <row r="12" spans="1:7" ht="12.75" customHeight="1">
      <c r="A12" s="599" t="s">
        <v>3</v>
      </c>
      <c r="B12" s="599"/>
      <c r="C12" s="599"/>
      <c r="D12" s="599"/>
      <c r="E12" s="5">
        <f>E11/1000</f>
        <v>547.79</v>
      </c>
      <c r="F12" s="5">
        <f>F11/1000</f>
        <v>587</v>
      </c>
      <c r="G12" s="5">
        <f>G11/1000</f>
        <v>581.279</v>
      </c>
    </row>
    <row r="13" spans="1:7">
      <c r="A13" s="668"/>
      <c r="B13" s="668"/>
    </row>
    <row r="14" spans="1:7" ht="15.75">
      <c r="A14" s="3" t="s">
        <v>4</v>
      </c>
      <c r="B14" s="3"/>
      <c r="C14" s="27"/>
      <c r="D14" s="27"/>
      <c r="E14" s="3"/>
      <c r="F14" s="594" t="s">
        <v>445</v>
      </c>
      <c r="G14" s="594"/>
    </row>
    <row r="15" spans="1:7" ht="15.75" customHeight="1">
      <c r="A15" s="3"/>
      <c r="B15" s="3"/>
      <c r="C15" s="593" t="s">
        <v>5</v>
      </c>
      <c r="D15" s="593"/>
      <c r="E15" s="3"/>
      <c r="F15" s="593" t="s">
        <v>6</v>
      </c>
      <c r="G15" s="593"/>
    </row>
    <row r="16" spans="1:7" ht="15.75">
      <c r="A16" s="3"/>
      <c r="B16" s="3"/>
      <c r="C16" s="3"/>
      <c r="D16" s="3"/>
      <c r="E16" s="3"/>
      <c r="F16" s="3"/>
      <c r="G16" s="3"/>
    </row>
    <row r="17" spans="1:11" ht="15.75">
      <c r="A17" s="3" t="s">
        <v>7</v>
      </c>
      <c r="B17" s="3"/>
      <c r="C17" s="27"/>
      <c r="D17" s="27"/>
      <c r="E17" s="3"/>
      <c r="F17" s="594" t="s">
        <v>446</v>
      </c>
      <c r="G17" s="594"/>
    </row>
    <row r="18" spans="1:11" ht="15.75">
      <c r="A18" s="9"/>
      <c r="B18" s="9"/>
      <c r="C18" s="593" t="s">
        <v>5</v>
      </c>
      <c r="D18" s="593"/>
      <c r="E18" s="3"/>
      <c r="F18" s="593" t="s">
        <v>6</v>
      </c>
      <c r="G18" s="593"/>
      <c r="K18" t="s">
        <v>22</v>
      </c>
    </row>
  </sheetData>
  <sheetProtection selectLockedCells="1" selectUnlockedCells="1"/>
  <mergeCells count="20">
    <mergeCell ref="A10:D10"/>
    <mergeCell ref="F17:G17"/>
    <mergeCell ref="C18:D18"/>
    <mergeCell ref="F18:G18"/>
    <mergeCell ref="A11:D11"/>
    <mergeCell ref="A12:D12"/>
    <mergeCell ref="A13:B13"/>
    <mergeCell ref="F14:G14"/>
    <mergeCell ref="C15:D15"/>
    <mergeCell ref="F15:G15"/>
    <mergeCell ref="A8:D9"/>
    <mergeCell ref="E8:E9"/>
    <mergeCell ref="A2:G2"/>
    <mergeCell ref="A3:G3"/>
    <mergeCell ref="A4:G4"/>
    <mergeCell ref="A5:G5"/>
    <mergeCell ref="A6:G6"/>
    <mergeCell ref="A7:F7"/>
    <mergeCell ref="F8:F9"/>
    <mergeCell ref="G8:G9"/>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06.xml><?xml version="1.0" encoding="utf-8"?>
<worksheet xmlns="http://schemas.openxmlformats.org/spreadsheetml/2006/main" xmlns:r="http://schemas.openxmlformats.org/officeDocument/2006/relationships">
  <sheetPr>
    <tabColor rgb="FFFF00FF"/>
  </sheetPr>
  <dimension ref="A1:M102"/>
  <sheetViews>
    <sheetView workbookViewId="0">
      <selection activeCell="I10" sqref="I10"/>
    </sheetView>
  </sheetViews>
  <sheetFormatPr defaultRowHeight="12.75"/>
  <cols>
    <col min="1" max="1" width="24.42578125" style="374" customWidth="1"/>
    <col min="2" max="4" width="9.140625" style="82"/>
    <col min="5" max="5" width="11.7109375" style="82" customWidth="1"/>
    <col min="6" max="7" width="9.140625" style="82"/>
    <col min="8" max="8" width="12" style="82" customWidth="1"/>
    <col min="9" max="10" width="9.140625" style="82"/>
    <col min="11" max="11" width="11.140625" style="82" customWidth="1"/>
    <col min="12" max="16384" width="9.140625" style="82"/>
  </cols>
  <sheetData>
    <row r="1" spans="1:13">
      <c r="E1" s="894" t="s">
        <v>0</v>
      </c>
      <c r="F1" s="894"/>
    </row>
    <row r="2" spans="1:13" ht="15.75">
      <c r="A2" s="795" t="s">
        <v>823</v>
      </c>
      <c r="B2" s="795"/>
      <c r="C2" s="795"/>
      <c r="D2" s="795"/>
      <c r="E2" s="795"/>
      <c r="F2" s="795"/>
      <c r="G2" s="795"/>
      <c r="H2" s="795"/>
      <c r="I2" s="795"/>
      <c r="J2" s="795"/>
      <c r="K2" s="795"/>
    </row>
    <row r="3" spans="1:13" ht="15.75">
      <c r="A3" s="796"/>
      <c r="B3" s="796"/>
      <c r="C3" s="796"/>
      <c r="D3" s="796"/>
      <c r="E3" s="796"/>
      <c r="F3" s="796"/>
      <c r="G3" s="796"/>
      <c r="H3" s="796"/>
      <c r="I3" s="796"/>
      <c r="J3" s="796"/>
      <c r="K3" s="796"/>
    </row>
    <row r="4" spans="1:13" ht="13.5">
      <c r="A4" s="801" t="s">
        <v>505</v>
      </c>
      <c r="B4" s="895"/>
      <c r="C4" s="895"/>
      <c r="D4" s="895"/>
      <c r="E4" s="895"/>
      <c r="F4" s="895"/>
      <c r="G4" s="895"/>
      <c r="H4" s="895"/>
      <c r="I4" s="895"/>
      <c r="J4" s="895"/>
      <c r="K4" s="895"/>
      <c r="L4" s="375"/>
      <c r="M4" s="375"/>
    </row>
    <row r="5" spans="1:13">
      <c r="A5" s="737" t="s">
        <v>1</v>
      </c>
      <c r="B5" s="737"/>
      <c r="C5" s="737"/>
      <c r="D5" s="737"/>
      <c r="E5" s="737"/>
      <c r="F5" s="737"/>
      <c r="G5" s="737"/>
      <c r="H5" s="737"/>
      <c r="I5" s="737"/>
      <c r="J5" s="737"/>
      <c r="K5" s="737"/>
    </row>
    <row r="6" spans="1:13" ht="15.75">
      <c r="A6" s="796" t="s">
        <v>904</v>
      </c>
      <c r="B6" s="796"/>
      <c r="C6" s="796"/>
      <c r="D6" s="796"/>
      <c r="E6" s="796"/>
      <c r="F6" s="796"/>
      <c r="G6" s="796"/>
      <c r="H6" s="796"/>
      <c r="I6" s="796"/>
      <c r="J6" s="796"/>
      <c r="K6" s="796"/>
    </row>
    <row r="7" spans="1:13" ht="0.75" customHeight="1" thickBot="1">
      <c r="A7" s="796"/>
      <c r="B7" s="796"/>
      <c r="C7" s="796"/>
      <c r="D7" s="796"/>
      <c r="E7" s="796"/>
      <c r="F7" s="796"/>
      <c r="G7" s="796"/>
      <c r="H7" s="796"/>
    </row>
    <row r="8" spans="1:13" ht="13.5" hidden="1" thickBot="1"/>
    <row r="9" spans="1:13" ht="15.75" customHeight="1">
      <c r="A9" s="896" t="s">
        <v>8</v>
      </c>
      <c r="B9" s="898" t="s">
        <v>11</v>
      </c>
      <c r="C9" s="891" t="s">
        <v>1005</v>
      </c>
      <c r="D9" s="892"/>
      <c r="E9" s="893"/>
      <c r="F9" s="891" t="s">
        <v>1012</v>
      </c>
      <c r="G9" s="892"/>
      <c r="H9" s="893"/>
      <c r="I9" s="891" t="s">
        <v>1013</v>
      </c>
      <c r="J9" s="892"/>
      <c r="K9" s="893"/>
    </row>
    <row r="10" spans="1:13" ht="15.75">
      <c r="A10" s="897"/>
      <c r="B10" s="899"/>
      <c r="C10" s="376" t="s">
        <v>12</v>
      </c>
      <c r="D10" s="376" t="s">
        <v>13</v>
      </c>
      <c r="E10" s="376" t="s">
        <v>476</v>
      </c>
      <c r="F10" s="376" t="s">
        <v>12</v>
      </c>
      <c r="G10" s="376" t="s">
        <v>13</v>
      </c>
      <c r="H10" s="376" t="s">
        <v>476</v>
      </c>
      <c r="I10" s="376" t="s">
        <v>12</v>
      </c>
      <c r="J10" s="376" t="s">
        <v>13</v>
      </c>
      <c r="K10" s="377" t="s">
        <v>476</v>
      </c>
    </row>
    <row r="11" spans="1:13" s="10" customFormat="1" ht="18.75" customHeight="1">
      <c r="A11" s="378" t="s">
        <v>824</v>
      </c>
      <c r="B11" s="379" t="s">
        <v>21</v>
      </c>
      <c r="C11" s="380">
        <f>SUM(C12:C17)</f>
        <v>1125</v>
      </c>
      <c r="D11" s="379" t="s">
        <v>21</v>
      </c>
      <c r="E11" s="379">
        <f>SUM(E12:E17)</f>
        <v>60050</v>
      </c>
      <c r="F11" s="380">
        <f>SUM(F12:F17)</f>
        <v>1125</v>
      </c>
      <c r="G11" s="379" t="s">
        <v>21</v>
      </c>
      <c r="H11" s="379">
        <f>SUM(H12:H17)</f>
        <v>66368</v>
      </c>
      <c r="I11" s="380">
        <f>SUM(I12:I17)</f>
        <v>1125</v>
      </c>
      <c r="J11" s="379" t="s">
        <v>21</v>
      </c>
      <c r="K11" s="379">
        <f>SUM(K12:K17)</f>
        <v>80000</v>
      </c>
    </row>
    <row r="12" spans="1:13" s="10" customFormat="1" ht="43.5" customHeight="1">
      <c r="A12" s="381" t="s">
        <v>718</v>
      </c>
      <c r="B12" s="197" t="s">
        <v>589</v>
      </c>
      <c r="C12" s="197">
        <v>75</v>
      </c>
      <c r="D12" s="360">
        <v>100</v>
      </c>
      <c r="E12" s="360">
        <f t="shared" ref="E12:E72" si="0">C12*D12</f>
        <v>7500</v>
      </c>
      <c r="F12" s="197">
        <v>75</v>
      </c>
      <c r="G12" s="360">
        <v>100</v>
      </c>
      <c r="H12" s="360">
        <f t="shared" ref="H12:H72" si="1">F12*G12</f>
        <v>7500</v>
      </c>
      <c r="I12" s="197">
        <v>75</v>
      </c>
      <c r="J12" s="360">
        <v>120</v>
      </c>
      <c r="K12" s="382">
        <f t="shared" ref="K12:K72" si="2">I12*J12</f>
        <v>9000</v>
      </c>
    </row>
    <row r="13" spans="1:13" s="10" customFormat="1" ht="31.5" customHeight="1">
      <c r="A13" s="381" t="s">
        <v>825</v>
      </c>
      <c r="B13" s="197" t="s">
        <v>589</v>
      </c>
      <c r="C13" s="197">
        <v>50</v>
      </c>
      <c r="D13" s="360">
        <v>50</v>
      </c>
      <c r="E13" s="360">
        <f t="shared" si="0"/>
        <v>2500</v>
      </c>
      <c r="F13" s="197">
        <v>50</v>
      </c>
      <c r="G13" s="360">
        <v>60</v>
      </c>
      <c r="H13" s="360">
        <f t="shared" si="1"/>
        <v>3000</v>
      </c>
      <c r="I13" s="197">
        <v>50</v>
      </c>
      <c r="J13" s="360">
        <v>70</v>
      </c>
      <c r="K13" s="382">
        <f t="shared" si="2"/>
        <v>3500</v>
      </c>
    </row>
    <row r="14" spans="1:13" s="10" customFormat="1" ht="37.5" customHeight="1">
      <c r="A14" s="381" t="s">
        <v>826</v>
      </c>
      <c r="B14" s="197" t="s">
        <v>589</v>
      </c>
      <c r="C14" s="197">
        <v>100</v>
      </c>
      <c r="D14" s="360">
        <v>40</v>
      </c>
      <c r="E14" s="360">
        <f t="shared" si="0"/>
        <v>4000</v>
      </c>
      <c r="F14" s="197">
        <v>100</v>
      </c>
      <c r="G14" s="360">
        <v>50</v>
      </c>
      <c r="H14" s="360">
        <f t="shared" si="1"/>
        <v>5000</v>
      </c>
      <c r="I14" s="197">
        <v>100</v>
      </c>
      <c r="J14" s="360">
        <v>60</v>
      </c>
      <c r="K14" s="382">
        <f t="shared" si="2"/>
        <v>6000</v>
      </c>
    </row>
    <row r="15" spans="1:13" s="10" customFormat="1" ht="37.5" customHeight="1">
      <c r="A15" s="381" t="s">
        <v>827</v>
      </c>
      <c r="B15" s="197" t="s">
        <v>589</v>
      </c>
      <c r="C15" s="197">
        <v>300</v>
      </c>
      <c r="D15" s="360">
        <v>55</v>
      </c>
      <c r="E15" s="360">
        <f t="shared" si="0"/>
        <v>16500</v>
      </c>
      <c r="F15" s="197">
        <v>300</v>
      </c>
      <c r="G15" s="360">
        <v>55</v>
      </c>
      <c r="H15" s="360">
        <f t="shared" si="1"/>
        <v>16500</v>
      </c>
      <c r="I15" s="197">
        <v>300</v>
      </c>
      <c r="J15" s="360">
        <v>60</v>
      </c>
      <c r="K15" s="382">
        <f t="shared" si="2"/>
        <v>18000</v>
      </c>
    </row>
    <row r="16" spans="1:13" s="10" customFormat="1" ht="27" customHeight="1">
      <c r="A16" s="381" t="s">
        <v>828</v>
      </c>
      <c r="B16" s="197" t="s">
        <v>589</v>
      </c>
      <c r="C16" s="197">
        <v>300</v>
      </c>
      <c r="D16" s="360">
        <v>8.5</v>
      </c>
      <c r="E16" s="360">
        <f t="shared" si="0"/>
        <v>2550</v>
      </c>
      <c r="F16" s="197">
        <v>300</v>
      </c>
      <c r="G16" s="360">
        <v>9.56</v>
      </c>
      <c r="H16" s="360">
        <f t="shared" si="1"/>
        <v>2868</v>
      </c>
      <c r="I16" s="197">
        <v>300</v>
      </c>
      <c r="J16" s="360">
        <v>15</v>
      </c>
      <c r="K16" s="382">
        <f t="shared" si="2"/>
        <v>4500</v>
      </c>
    </row>
    <row r="17" spans="1:11" s="10" customFormat="1" ht="26.25">
      <c r="A17" s="381" t="s">
        <v>829</v>
      </c>
      <c r="B17" s="197" t="s">
        <v>589</v>
      </c>
      <c r="C17" s="197">
        <v>300</v>
      </c>
      <c r="D17" s="360">
        <v>90</v>
      </c>
      <c r="E17" s="360">
        <f t="shared" si="0"/>
        <v>27000</v>
      </c>
      <c r="F17" s="197">
        <v>300</v>
      </c>
      <c r="G17" s="360">
        <v>105</v>
      </c>
      <c r="H17" s="360">
        <f t="shared" si="1"/>
        <v>31500</v>
      </c>
      <c r="I17" s="197">
        <v>300</v>
      </c>
      <c r="J17" s="360">
        <v>130</v>
      </c>
      <c r="K17" s="382">
        <f t="shared" si="2"/>
        <v>39000</v>
      </c>
    </row>
    <row r="18" spans="1:11" s="10" customFormat="1" ht="25.5">
      <c r="A18" s="378" t="s">
        <v>830</v>
      </c>
      <c r="B18" s="379" t="s">
        <v>21</v>
      </c>
      <c r="C18" s="380">
        <f>SUM(C19:C29)</f>
        <v>844</v>
      </c>
      <c r="D18" s="379" t="s">
        <v>21</v>
      </c>
      <c r="E18" s="379">
        <f>SUM(E19:E29)</f>
        <v>57550</v>
      </c>
      <c r="F18" s="380">
        <f>SUM(F19:F29)</f>
        <v>911</v>
      </c>
      <c r="G18" s="379" t="s">
        <v>21</v>
      </c>
      <c r="H18" s="379">
        <f>SUM(H19:H29)</f>
        <v>41235</v>
      </c>
      <c r="I18" s="380">
        <f>SUM(I19:I29)</f>
        <v>911</v>
      </c>
      <c r="J18" s="379" t="s">
        <v>21</v>
      </c>
      <c r="K18" s="383">
        <f>SUM(K19:K29)</f>
        <v>64750</v>
      </c>
    </row>
    <row r="19" spans="1:11" s="10" customFormat="1" ht="15">
      <c r="A19" s="384" t="s">
        <v>831</v>
      </c>
      <c r="B19" s="197" t="s">
        <v>589</v>
      </c>
      <c r="C19" s="197">
        <v>25</v>
      </c>
      <c r="D19" s="360">
        <v>250</v>
      </c>
      <c r="E19" s="360">
        <f t="shared" si="0"/>
        <v>6250</v>
      </c>
      <c r="F19" s="197">
        <v>25</v>
      </c>
      <c r="G19" s="360">
        <v>115</v>
      </c>
      <c r="H19" s="360">
        <f t="shared" si="1"/>
        <v>2875</v>
      </c>
      <c r="I19" s="197">
        <v>25</v>
      </c>
      <c r="J19" s="360">
        <v>150</v>
      </c>
      <c r="K19" s="382">
        <f t="shared" si="2"/>
        <v>3750</v>
      </c>
    </row>
    <row r="20" spans="1:11" s="10" customFormat="1" ht="26.25">
      <c r="A20" s="385" t="s">
        <v>832</v>
      </c>
      <c r="B20" s="197" t="s">
        <v>589</v>
      </c>
      <c r="C20" s="197">
        <v>500</v>
      </c>
      <c r="D20" s="360">
        <v>50</v>
      </c>
      <c r="E20" s="360">
        <f t="shared" si="0"/>
        <v>25000</v>
      </c>
      <c r="F20" s="197">
        <v>500</v>
      </c>
      <c r="G20" s="360">
        <v>15</v>
      </c>
      <c r="H20" s="360">
        <f t="shared" si="1"/>
        <v>7500</v>
      </c>
      <c r="I20" s="197">
        <v>500</v>
      </c>
      <c r="J20" s="360">
        <v>35</v>
      </c>
      <c r="K20" s="382">
        <f t="shared" si="2"/>
        <v>17500</v>
      </c>
    </row>
    <row r="21" spans="1:11" s="10" customFormat="1" ht="26.25">
      <c r="A21" s="385" t="s">
        <v>833</v>
      </c>
      <c r="B21" s="197" t="s">
        <v>589</v>
      </c>
      <c r="C21" s="197">
        <v>50</v>
      </c>
      <c r="D21" s="360">
        <v>55</v>
      </c>
      <c r="E21" s="360">
        <f t="shared" si="0"/>
        <v>2750</v>
      </c>
      <c r="F21" s="197">
        <v>50</v>
      </c>
      <c r="G21" s="360">
        <v>55</v>
      </c>
      <c r="H21" s="360">
        <f t="shared" si="1"/>
        <v>2750</v>
      </c>
      <c r="I21" s="197">
        <v>50</v>
      </c>
      <c r="J21" s="360">
        <v>60</v>
      </c>
      <c r="K21" s="382">
        <f t="shared" si="2"/>
        <v>3000</v>
      </c>
    </row>
    <row r="22" spans="1:11" s="10" customFormat="1" ht="26.25">
      <c r="A22" s="385" t="s">
        <v>834</v>
      </c>
      <c r="B22" s="197" t="s">
        <v>589</v>
      </c>
      <c r="C22" s="197">
        <v>50</v>
      </c>
      <c r="D22" s="360">
        <v>60</v>
      </c>
      <c r="E22" s="360">
        <f t="shared" si="0"/>
        <v>3000</v>
      </c>
      <c r="F22" s="197">
        <v>50</v>
      </c>
      <c r="G22" s="360">
        <v>60</v>
      </c>
      <c r="H22" s="360">
        <f t="shared" si="1"/>
        <v>3000</v>
      </c>
      <c r="I22" s="197">
        <v>50</v>
      </c>
      <c r="J22" s="360">
        <v>90</v>
      </c>
      <c r="K22" s="382">
        <f t="shared" si="2"/>
        <v>4500</v>
      </c>
    </row>
    <row r="23" spans="1:11" s="10" customFormat="1" ht="26.25">
      <c r="A23" s="385" t="s">
        <v>835</v>
      </c>
      <c r="B23" s="197" t="s">
        <v>650</v>
      </c>
      <c r="C23" s="197">
        <v>4</v>
      </c>
      <c r="D23" s="360">
        <v>385</v>
      </c>
      <c r="E23" s="360">
        <f t="shared" si="0"/>
        <v>1540</v>
      </c>
      <c r="F23" s="197">
        <v>4</v>
      </c>
      <c r="G23" s="360">
        <v>385</v>
      </c>
      <c r="H23" s="360">
        <f t="shared" si="1"/>
        <v>1540</v>
      </c>
      <c r="I23" s="197">
        <v>4</v>
      </c>
      <c r="J23" s="360">
        <v>450</v>
      </c>
      <c r="K23" s="382">
        <f t="shared" si="2"/>
        <v>1800</v>
      </c>
    </row>
    <row r="24" spans="1:11" s="10" customFormat="1" ht="15">
      <c r="A24" s="385" t="s">
        <v>836</v>
      </c>
      <c r="B24" s="197" t="s">
        <v>589</v>
      </c>
      <c r="C24" s="197">
        <v>23</v>
      </c>
      <c r="D24" s="360">
        <v>60</v>
      </c>
      <c r="E24" s="360">
        <f t="shared" si="0"/>
        <v>1380</v>
      </c>
      <c r="F24" s="197">
        <v>50</v>
      </c>
      <c r="G24" s="360">
        <v>60</v>
      </c>
      <c r="H24" s="360">
        <f t="shared" si="1"/>
        <v>3000</v>
      </c>
      <c r="I24" s="197">
        <v>50</v>
      </c>
      <c r="J24" s="360">
        <v>90</v>
      </c>
      <c r="K24" s="382">
        <f t="shared" si="2"/>
        <v>4500</v>
      </c>
    </row>
    <row r="25" spans="1:11" s="10" customFormat="1" ht="26.25">
      <c r="A25" s="385" t="s">
        <v>837</v>
      </c>
      <c r="B25" s="197" t="s">
        <v>589</v>
      </c>
      <c r="C25" s="197">
        <v>50</v>
      </c>
      <c r="D25" s="360">
        <v>150</v>
      </c>
      <c r="E25" s="360">
        <f t="shared" si="0"/>
        <v>7500</v>
      </c>
      <c r="F25" s="197">
        <v>60</v>
      </c>
      <c r="G25" s="360">
        <v>150</v>
      </c>
      <c r="H25" s="360">
        <f t="shared" si="1"/>
        <v>9000</v>
      </c>
      <c r="I25" s="197">
        <v>60</v>
      </c>
      <c r="J25" s="360">
        <v>260</v>
      </c>
      <c r="K25" s="382">
        <f t="shared" si="2"/>
        <v>15600</v>
      </c>
    </row>
    <row r="26" spans="1:11" s="10" customFormat="1" ht="26.25">
      <c r="A26" s="385" t="s">
        <v>709</v>
      </c>
      <c r="B26" s="197" t="s">
        <v>589</v>
      </c>
      <c r="C26" s="197">
        <v>50</v>
      </c>
      <c r="D26" s="360">
        <v>55</v>
      </c>
      <c r="E26" s="360">
        <f t="shared" si="0"/>
        <v>2750</v>
      </c>
      <c r="F26" s="197">
        <v>50</v>
      </c>
      <c r="G26" s="360">
        <v>55</v>
      </c>
      <c r="H26" s="360">
        <f t="shared" si="1"/>
        <v>2750</v>
      </c>
      <c r="I26" s="197">
        <v>50</v>
      </c>
      <c r="J26" s="360">
        <v>90</v>
      </c>
      <c r="K26" s="382">
        <f t="shared" si="2"/>
        <v>4500</v>
      </c>
    </row>
    <row r="27" spans="1:11" s="10" customFormat="1" ht="30">
      <c r="A27" s="386" t="s">
        <v>635</v>
      </c>
      <c r="B27" s="197" t="s">
        <v>589</v>
      </c>
      <c r="C27" s="197">
        <v>6</v>
      </c>
      <c r="D27" s="360">
        <v>500</v>
      </c>
      <c r="E27" s="360">
        <f t="shared" si="0"/>
        <v>3000</v>
      </c>
      <c r="F27" s="197">
        <v>6</v>
      </c>
      <c r="G27" s="360">
        <v>500</v>
      </c>
      <c r="H27" s="360">
        <f t="shared" si="1"/>
        <v>3000</v>
      </c>
      <c r="I27" s="197">
        <v>6</v>
      </c>
      <c r="J27" s="360">
        <v>600</v>
      </c>
      <c r="K27" s="360">
        <f t="shared" si="2"/>
        <v>3600</v>
      </c>
    </row>
    <row r="28" spans="1:11" s="10" customFormat="1" ht="30">
      <c r="A28" s="386" t="s">
        <v>838</v>
      </c>
      <c r="B28" s="197" t="s">
        <v>589</v>
      </c>
      <c r="C28" s="197">
        <v>36</v>
      </c>
      <c r="D28" s="360">
        <v>55</v>
      </c>
      <c r="E28" s="360">
        <f t="shared" si="0"/>
        <v>1980</v>
      </c>
      <c r="F28" s="197">
        <v>36</v>
      </c>
      <c r="G28" s="360">
        <v>55</v>
      </c>
      <c r="H28" s="360">
        <f t="shared" si="1"/>
        <v>1980</v>
      </c>
      <c r="I28" s="197">
        <v>36</v>
      </c>
      <c r="J28" s="360">
        <v>60</v>
      </c>
      <c r="K28" s="382">
        <f t="shared" si="2"/>
        <v>2160</v>
      </c>
    </row>
    <row r="29" spans="1:11" s="10" customFormat="1" ht="15">
      <c r="A29" s="385" t="s">
        <v>636</v>
      </c>
      <c r="B29" s="197" t="s">
        <v>589</v>
      </c>
      <c r="C29" s="197">
        <v>50</v>
      </c>
      <c r="D29" s="360">
        <v>48</v>
      </c>
      <c r="E29" s="360">
        <f t="shared" si="0"/>
        <v>2400</v>
      </c>
      <c r="F29" s="197">
        <v>80</v>
      </c>
      <c r="G29" s="360">
        <v>48</v>
      </c>
      <c r="H29" s="360">
        <f t="shared" si="1"/>
        <v>3840</v>
      </c>
      <c r="I29" s="197">
        <v>80</v>
      </c>
      <c r="J29" s="360">
        <v>48</v>
      </c>
      <c r="K29" s="382">
        <f t="shared" si="2"/>
        <v>3840</v>
      </c>
    </row>
    <row r="30" spans="1:11" s="10" customFormat="1" ht="25.5">
      <c r="A30" s="378" t="s">
        <v>639</v>
      </c>
      <c r="B30" s="379" t="s">
        <v>21</v>
      </c>
      <c r="C30" s="380">
        <f>C31+C32</f>
        <v>205</v>
      </c>
      <c r="D30" s="379" t="s">
        <v>21</v>
      </c>
      <c r="E30" s="379">
        <f>E31+E32</f>
        <v>36150</v>
      </c>
      <c r="F30" s="380">
        <f>F31+F32</f>
        <v>306</v>
      </c>
      <c r="G30" s="379" t="s">
        <v>21</v>
      </c>
      <c r="H30" s="379">
        <f>H31+H32</f>
        <v>54000</v>
      </c>
      <c r="I30" s="380">
        <f>I31+I32</f>
        <v>455</v>
      </c>
      <c r="J30" s="379" t="s">
        <v>21</v>
      </c>
      <c r="K30" s="379">
        <f>K31+K32</f>
        <v>85650</v>
      </c>
    </row>
    <row r="31" spans="1:11" s="10" customFormat="1" ht="15">
      <c r="A31" s="386" t="s">
        <v>839</v>
      </c>
      <c r="B31" s="197" t="s">
        <v>641</v>
      </c>
      <c r="C31" s="197">
        <v>200</v>
      </c>
      <c r="D31" s="360">
        <v>177</v>
      </c>
      <c r="E31" s="360">
        <f t="shared" si="0"/>
        <v>35400</v>
      </c>
      <c r="F31" s="197">
        <v>300</v>
      </c>
      <c r="G31" s="360">
        <v>177</v>
      </c>
      <c r="H31" s="360">
        <f>F31*G31</f>
        <v>53100</v>
      </c>
      <c r="I31" s="197">
        <v>450</v>
      </c>
      <c r="J31" s="360">
        <v>187</v>
      </c>
      <c r="K31" s="360">
        <f>I31*J31</f>
        <v>84150</v>
      </c>
    </row>
    <row r="32" spans="1:11" s="10" customFormat="1" ht="30">
      <c r="A32" s="387" t="s">
        <v>716</v>
      </c>
      <c r="B32" s="197" t="s">
        <v>589</v>
      </c>
      <c r="C32" s="326">
        <v>5</v>
      </c>
      <c r="D32" s="334">
        <v>150</v>
      </c>
      <c r="E32" s="328">
        <f t="shared" si="0"/>
        <v>750</v>
      </c>
      <c r="F32" s="326">
        <v>6</v>
      </c>
      <c r="G32" s="334">
        <v>150</v>
      </c>
      <c r="H32" s="328">
        <f>F32*G32</f>
        <v>900</v>
      </c>
      <c r="I32" s="326">
        <v>5</v>
      </c>
      <c r="J32" s="334">
        <v>300</v>
      </c>
      <c r="K32" s="328">
        <f>I32*J32</f>
        <v>1500</v>
      </c>
    </row>
    <row r="33" spans="1:11" s="10" customFormat="1" ht="25.5">
      <c r="A33" s="378" t="s">
        <v>840</v>
      </c>
      <c r="B33" s="379" t="s">
        <v>21</v>
      </c>
      <c r="C33" s="380">
        <f>SUM(C34:C72)</f>
        <v>715</v>
      </c>
      <c r="D33" s="379" t="s">
        <v>21</v>
      </c>
      <c r="E33" s="379">
        <f>SUM(E34:E72)</f>
        <v>249081.49</v>
      </c>
      <c r="F33" s="380">
        <f>SUM(F34:F72)</f>
        <v>1137</v>
      </c>
      <c r="G33" s="379" t="s">
        <v>21</v>
      </c>
      <c r="H33" s="379">
        <f>SUM(H34:H72)</f>
        <v>234409.3</v>
      </c>
      <c r="I33" s="380">
        <f>SUM(I34:I72)</f>
        <v>725</v>
      </c>
      <c r="J33" s="379" t="s">
        <v>21</v>
      </c>
      <c r="K33" s="379">
        <f>SUM(K34:K72)</f>
        <v>60179.94</v>
      </c>
    </row>
    <row r="34" spans="1:11" s="10" customFormat="1" ht="30">
      <c r="A34" s="386" t="s">
        <v>841</v>
      </c>
      <c r="B34" s="197" t="s">
        <v>589</v>
      </c>
      <c r="C34" s="197">
        <v>30</v>
      </c>
      <c r="D34" s="360">
        <v>176</v>
      </c>
      <c r="E34" s="360">
        <f t="shared" si="0"/>
        <v>5280</v>
      </c>
      <c r="F34" s="197">
        <v>100</v>
      </c>
      <c r="G34" s="360">
        <v>136</v>
      </c>
      <c r="H34" s="360">
        <f t="shared" si="1"/>
        <v>13600</v>
      </c>
      <c r="I34" s="197">
        <v>50</v>
      </c>
      <c r="J34" s="360">
        <v>170</v>
      </c>
      <c r="K34" s="382">
        <f t="shared" si="2"/>
        <v>8500</v>
      </c>
    </row>
    <row r="35" spans="1:11" s="10" customFormat="1" ht="30">
      <c r="A35" s="388" t="s">
        <v>842</v>
      </c>
      <c r="B35" s="197" t="s">
        <v>648</v>
      </c>
      <c r="C35" s="197">
        <v>50</v>
      </c>
      <c r="D35" s="360">
        <v>50</v>
      </c>
      <c r="E35" s="360">
        <f t="shared" si="0"/>
        <v>2500</v>
      </c>
      <c r="F35" s="197">
        <v>100</v>
      </c>
      <c r="G35" s="360">
        <v>25</v>
      </c>
      <c r="H35" s="360">
        <f t="shared" si="1"/>
        <v>2500</v>
      </c>
      <c r="I35" s="197">
        <v>100</v>
      </c>
      <c r="J35" s="360">
        <v>35</v>
      </c>
      <c r="K35" s="382">
        <f t="shared" si="2"/>
        <v>3500</v>
      </c>
    </row>
    <row r="36" spans="1:11" s="10" customFormat="1" ht="38.25">
      <c r="A36" s="389" t="s">
        <v>647</v>
      </c>
      <c r="B36" s="197" t="s">
        <v>648</v>
      </c>
      <c r="C36" s="197">
        <v>50</v>
      </c>
      <c r="D36" s="360">
        <v>55</v>
      </c>
      <c r="E36" s="360">
        <f t="shared" si="0"/>
        <v>2750</v>
      </c>
      <c r="F36" s="197">
        <v>100</v>
      </c>
      <c r="G36" s="360">
        <v>55</v>
      </c>
      <c r="H36" s="360">
        <f t="shared" si="1"/>
        <v>5500</v>
      </c>
      <c r="I36" s="197">
        <v>100</v>
      </c>
      <c r="J36" s="360">
        <v>65</v>
      </c>
      <c r="K36" s="382">
        <f t="shared" si="2"/>
        <v>6500</v>
      </c>
    </row>
    <row r="37" spans="1:11" s="10" customFormat="1" ht="25.5">
      <c r="A37" s="389" t="s">
        <v>843</v>
      </c>
      <c r="B37" s="197" t="s">
        <v>589</v>
      </c>
      <c r="C37" s="197">
        <v>75</v>
      </c>
      <c r="D37" s="360">
        <v>55</v>
      </c>
      <c r="E37" s="360">
        <f t="shared" si="0"/>
        <v>4125</v>
      </c>
      <c r="F37" s="197">
        <v>300</v>
      </c>
      <c r="G37" s="360">
        <v>55</v>
      </c>
      <c r="H37" s="360">
        <f t="shared" si="1"/>
        <v>16500</v>
      </c>
      <c r="I37" s="197">
        <v>300</v>
      </c>
      <c r="J37" s="360">
        <v>65</v>
      </c>
      <c r="K37" s="382">
        <f t="shared" si="2"/>
        <v>19500</v>
      </c>
    </row>
    <row r="38" spans="1:11" s="10" customFormat="1" ht="25.5">
      <c r="A38" s="389" t="s">
        <v>844</v>
      </c>
      <c r="B38" s="197" t="s">
        <v>845</v>
      </c>
      <c r="C38" s="197">
        <v>0</v>
      </c>
      <c r="D38" s="360">
        <v>2696.86</v>
      </c>
      <c r="E38" s="360">
        <f t="shared" si="0"/>
        <v>0</v>
      </c>
      <c r="F38" s="197">
        <v>2</v>
      </c>
      <c r="G38" s="360">
        <v>2696.86</v>
      </c>
      <c r="H38" s="360">
        <f t="shared" si="1"/>
        <v>5393.72</v>
      </c>
      <c r="I38" s="197">
        <v>3</v>
      </c>
      <c r="J38" s="360">
        <v>2800</v>
      </c>
      <c r="K38" s="382">
        <f t="shared" si="2"/>
        <v>8400</v>
      </c>
    </row>
    <row r="39" spans="1:11" s="10" customFormat="1" ht="15">
      <c r="A39" s="386" t="s">
        <v>846</v>
      </c>
      <c r="B39" s="197" t="s">
        <v>589</v>
      </c>
      <c r="C39" s="197">
        <v>0</v>
      </c>
      <c r="D39" s="360">
        <v>950</v>
      </c>
      <c r="E39" s="360">
        <f t="shared" si="0"/>
        <v>0</v>
      </c>
      <c r="F39" s="197">
        <v>2</v>
      </c>
      <c r="G39" s="360">
        <v>950</v>
      </c>
      <c r="H39" s="360">
        <f t="shared" si="1"/>
        <v>1900</v>
      </c>
      <c r="I39" s="197">
        <v>0</v>
      </c>
      <c r="J39" s="360">
        <v>1200</v>
      </c>
      <c r="K39" s="382">
        <f t="shared" si="2"/>
        <v>0</v>
      </c>
    </row>
    <row r="40" spans="1:11" s="10" customFormat="1" ht="15">
      <c r="A40" s="389" t="s">
        <v>847</v>
      </c>
      <c r="B40" s="197" t="s">
        <v>589</v>
      </c>
      <c r="C40" s="197">
        <v>0</v>
      </c>
      <c r="D40" s="360">
        <v>2000</v>
      </c>
      <c r="E40" s="360">
        <f t="shared" si="0"/>
        <v>0</v>
      </c>
      <c r="F40" s="197">
        <v>1</v>
      </c>
      <c r="G40" s="360">
        <v>2000</v>
      </c>
      <c r="H40" s="360">
        <f t="shared" si="1"/>
        <v>2000</v>
      </c>
      <c r="I40" s="197">
        <v>0</v>
      </c>
      <c r="J40" s="360">
        <v>0</v>
      </c>
      <c r="K40" s="382">
        <f t="shared" si="2"/>
        <v>0</v>
      </c>
    </row>
    <row r="41" spans="1:11" s="10" customFormat="1" ht="15">
      <c r="A41" s="389" t="s">
        <v>848</v>
      </c>
      <c r="B41" s="197" t="s">
        <v>589</v>
      </c>
      <c r="C41" s="197">
        <v>0</v>
      </c>
      <c r="D41" s="360">
        <v>500</v>
      </c>
      <c r="E41" s="360">
        <f t="shared" si="0"/>
        <v>0</v>
      </c>
      <c r="F41" s="197">
        <v>5</v>
      </c>
      <c r="G41" s="360">
        <v>500</v>
      </c>
      <c r="H41" s="360">
        <f t="shared" si="1"/>
        <v>2500</v>
      </c>
      <c r="I41" s="197">
        <v>5</v>
      </c>
      <c r="J41" s="360">
        <v>500</v>
      </c>
      <c r="K41" s="382">
        <f t="shared" si="2"/>
        <v>2500</v>
      </c>
    </row>
    <row r="42" spans="1:11" s="10" customFormat="1" ht="15">
      <c r="A42" s="389" t="s">
        <v>849</v>
      </c>
      <c r="B42" s="197" t="s">
        <v>589</v>
      </c>
      <c r="C42" s="197">
        <v>0</v>
      </c>
      <c r="D42" s="360">
        <v>110</v>
      </c>
      <c r="E42" s="360">
        <f t="shared" si="0"/>
        <v>0</v>
      </c>
      <c r="F42" s="197">
        <v>15</v>
      </c>
      <c r="G42" s="360">
        <v>110</v>
      </c>
      <c r="H42" s="360">
        <f t="shared" si="1"/>
        <v>1650</v>
      </c>
      <c r="I42" s="197">
        <v>15</v>
      </c>
      <c r="J42" s="360">
        <v>120</v>
      </c>
      <c r="K42" s="382">
        <f t="shared" si="2"/>
        <v>1800</v>
      </c>
    </row>
    <row r="43" spans="1:11" s="10" customFormat="1" ht="15">
      <c r="A43" s="389" t="s">
        <v>651</v>
      </c>
      <c r="B43" s="197" t="s">
        <v>597</v>
      </c>
      <c r="C43" s="197">
        <v>0</v>
      </c>
      <c r="D43" s="360">
        <v>15</v>
      </c>
      <c r="E43" s="360">
        <f t="shared" si="0"/>
        <v>0</v>
      </c>
      <c r="F43" s="197">
        <v>150</v>
      </c>
      <c r="G43" s="360">
        <v>15</v>
      </c>
      <c r="H43" s="360">
        <f t="shared" si="1"/>
        <v>2250</v>
      </c>
      <c r="I43" s="197">
        <v>100</v>
      </c>
      <c r="J43" s="360">
        <v>20</v>
      </c>
      <c r="K43" s="382">
        <f t="shared" si="2"/>
        <v>2000</v>
      </c>
    </row>
    <row r="44" spans="1:11" s="10" customFormat="1" ht="25.5">
      <c r="A44" s="389" t="s">
        <v>850</v>
      </c>
      <c r="B44" s="197" t="s">
        <v>638</v>
      </c>
      <c r="C44" s="197">
        <v>0</v>
      </c>
      <c r="D44" s="360">
        <v>155</v>
      </c>
      <c r="E44" s="360">
        <f t="shared" si="0"/>
        <v>0</v>
      </c>
      <c r="F44" s="197">
        <v>10</v>
      </c>
      <c r="G44" s="360">
        <v>155</v>
      </c>
      <c r="H44" s="360">
        <f t="shared" si="1"/>
        <v>1550</v>
      </c>
      <c r="I44" s="197">
        <v>15</v>
      </c>
      <c r="J44" s="360">
        <v>165</v>
      </c>
      <c r="K44" s="382">
        <f t="shared" si="2"/>
        <v>2475</v>
      </c>
    </row>
    <row r="45" spans="1:11" s="10" customFormat="1" ht="15">
      <c r="A45" s="389" t="s">
        <v>851</v>
      </c>
      <c r="B45" s="197" t="s">
        <v>638</v>
      </c>
      <c r="C45" s="197">
        <v>0</v>
      </c>
      <c r="D45" s="360">
        <v>150</v>
      </c>
      <c r="E45" s="360">
        <f t="shared" si="0"/>
        <v>0</v>
      </c>
      <c r="F45" s="197">
        <v>10</v>
      </c>
      <c r="G45" s="360">
        <v>150</v>
      </c>
      <c r="H45" s="360">
        <f t="shared" si="1"/>
        <v>1500</v>
      </c>
      <c r="I45" s="197">
        <v>0</v>
      </c>
      <c r="J45" s="360">
        <v>160</v>
      </c>
      <c r="K45" s="382">
        <f t="shared" si="2"/>
        <v>0</v>
      </c>
    </row>
    <row r="46" spans="1:11" s="10" customFormat="1" ht="15">
      <c r="A46" s="389" t="s">
        <v>852</v>
      </c>
      <c r="B46" s="197" t="s">
        <v>589</v>
      </c>
      <c r="C46" s="197">
        <v>50</v>
      </c>
      <c r="D46" s="360">
        <v>80</v>
      </c>
      <c r="E46" s="360">
        <f t="shared" si="0"/>
        <v>4000</v>
      </c>
      <c r="F46" s="197">
        <v>30</v>
      </c>
      <c r="G46" s="360">
        <v>80</v>
      </c>
      <c r="H46" s="360">
        <f t="shared" si="1"/>
        <v>2400</v>
      </c>
      <c r="I46" s="197">
        <v>0</v>
      </c>
      <c r="J46" s="360">
        <v>80</v>
      </c>
      <c r="K46" s="382">
        <f t="shared" si="2"/>
        <v>0</v>
      </c>
    </row>
    <row r="47" spans="1:11" s="10" customFormat="1" ht="15">
      <c r="A47" s="389" t="s">
        <v>853</v>
      </c>
      <c r="B47" s="197" t="s">
        <v>589</v>
      </c>
      <c r="C47" s="197">
        <v>50</v>
      </c>
      <c r="D47" s="360">
        <v>70</v>
      </c>
      <c r="E47" s="360">
        <f t="shared" si="0"/>
        <v>3500</v>
      </c>
      <c r="F47" s="197">
        <v>30</v>
      </c>
      <c r="G47" s="360">
        <v>70</v>
      </c>
      <c r="H47" s="360">
        <f t="shared" si="1"/>
        <v>2100</v>
      </c>
      <c r="I47" s="197">
        <v>10</v>
      </c>
      <c r="J47" s="360">
        <v>70</v>
      </c>
      <c r="K47" s="382">
        <f t="shared" si="2"/>
        <v>700</v>
      </c>
    </row>
    <row r="48" spans="1:11" s="10" customFormat="1" ht="15">
      <c r="A48" s="389" t="s">
        <v>854</v>
      </c>
      <c r="B48" s="197" t="s">
        <v>589</v>
      </c>
      <c r="C48" s="197">
        <v>50</v>
      </c>
      <c r="D48" s="360">
        <v>70</v>
      </c>
      <c r="E48" s="360">
        <f t="shared" si="0"/>
        <v>3500</v>
      </c>
      <c r="F48" s="197">
        <v>30</v>
      </c>
      <c r="G48" s="360">
        <v>70</v>
      </c>
      <c r="H48" s="360">
        <f t="shared" si="1"/>
        <v>2100</v>
      </c>
      <c r="I48" s="197">
        <v>10</v>
      </c>
      <c r="J48" s="360">
        <v>70</v>
      </c>
      <c r="K48" s="382">
        <f t="shared" si="2"/>
        <v>700</v>
      </c>
    </row>
    <row r="49" spans="1:11" s="10" customFormat="1" ht="15">
      <c r="A49" s="389" t="s">
        <v>855</v>
      </c>
      <c r="B49" s="197" t="s">
        <v>589</v>
      </c>
      <c r="C49" s="197">
        <v>50</v>
      </c>
      <c r="D49" s="360">
        <v>70</v>
      </c>
      <c r="E49" s="360">
        <f t="shared" si="0"/>
        <v>3500</v>
      </c>
      <c r="F49" s="197">
        <v>30</v>
      </c>
      <c r="G49" s="360">
        <v>70</v>
      </c>
      <c r="H49" s="360">
        <f t="shared" si="1"/>
        <v>2100</v>
      </c>
      <c r="I49" s="197">
        <v>10</v>
      </c>
      <c r="J49" s="360">
        <v>70</v>
      </c>
      <c r="K49" s="382">
        <f t="shared" si="2"/>
        <v>700</v>
      </c>
    </row>
    <row r="50" spans="1:11" s="10" customFormat="1" ht="25.5">
      <c r="A50" s="389" t="s">
        <v>856</v>
      </c>
      <c r="B50" s="197" t="s">
        <v>589</v>
      </c>
      <c r="C50" s="197">
        <v>20</v>
      </c>
      <c r="D50" s="360">
        <v>450</v>
      </c>
      <c r="E50" s="360">
        <f t="shared" si="0"/>
        <v>9000</v>
      </c>
      <c r="F50" s="197">
        <v>15</v>
      </c>
      <c r="G50" s="360">
        <v>450</v>
      </c>
      <c r="H50" s="360">
        <f t="shared" si="1"/>
        <v>6750</v>
      </c>
      <c r="I50" s="197">
        <v>0</v>
      </c>
      <c r="J50" s="360">
        <v>450</v>
      </c>
      <c r="K50" s="382">
        <f t="shared" si="2"/>
        <v>0</v>
      </c>
    </row>
    <row r="51" spans="1:11" s="10" customFormat="1" ht="15">
      <c r="A51" s="389" t="s">
        <v>857</v>
      </c>
      <c r="B51" s="197" t="s">
        <v>589</v>
      </c>
      <c r="C51" s="197">
        <v>20</v>
      </c>
      <c r="D51" s="360">
        <v>210</v>
      </c>
      <c r="E51" s="360">
        <f t="shared" si="0"/>
        <v>4200</v>
      </c>
      <c r="F51" s="197">
        <v>10</v>
      </c>
      <c r="G51" s="360">
        <v>210</v>
      </c>
      <c r="H51" s="360">
        <f t="shared" si="1"/>
        <v>2100</v>
      </c>
      <c r="I51" s="197">
        <v>0</v>
      </c>
      <c r="J51" s="360">
        <v>210</v>
      </c>
      <c r="K51" s="382">
        <f t="shared" si="2"/>
        <v>0</v>
      </c>
    </row>
    <row r="52" spans="1:11" s="10" customFormat="1" ht="15">
      <c r="A52" s="389" t="s">
        <v>858</v>
      </c>
      <c r="B52" s="197" t="s">
        <v>589</v>
      </c>
      <c r="C52" s="197">
        <v>15</v>
      </c>
      <c r="D52" s="360">
        <v>2000</v>
      </c>
      <c r="E52" s="360">
        <f t="shared" si="0"/>
        <v>30000</v>
      </c>
      <c r="F52" s="197">
        <v>15</v>
      </c>
      <c r="G52" s="360">
        <v>2000</v>
      </c>
      <c r="H52" s="360">
        <f t="shared" si="1"/>
        <v>30000</v>
      </c>
      <c r="I52" s="197">
        <v>0</v>
      </c>
      <c r="J52" s="360">
        <v>0</v>
      </c>
      <c r="K52" s="382">
        <f t="shared" si="2"/>
        <v>0</v>
      </c>
    </row>
    <row r="53" spans="1:11" s="10" customFormat="1" ht="15">
      <c r="A53" s="389" t="s">
        <v>859</v>
      </c>
      <c r="B53" s="197" t="s">
        <v>589</v>
      </c>
      <c r="C53" s="197">
        <v>15</v>
      </c>
      <c r="D53" s="360">
        <v>200</v>
      </c>
      <c r="E53" s="360">
        <f t="shared" si="0"/>
        <v>3000</v>
      </c>
      <c r="F53" s="197">
        <v>20</v>
      </c>
      <c r="G53" s="360">
        <v>200</v>
      </c>
      <c r="H53" s="360">
        <f t="shared" si="1"/>
        <v>4000</v>
      </c>
      <c r="I53" s="197">
        <v>0</v>
      </c>
      <c r="J53" s="360">
        <v>250</v>
      </c>
      <c r="K53" s="382">
        <f t="shared" si="2"/>
        <v>0</v>
      </c>
    </row>
    <row r="54" spans="1:11" s="10" customFormat="1" ht="15">
      <c r="A54" s="389" t="s">
        <v>860</v>
      </c>
      <c r="B54" s="197" t="s">
        <v>589</v>
      </c>
      <c r="C54" s="197">
        <v>10</v>
      </c>
      <c r="D54" s="360">
        <v>250</v>
      </c>
      <c r="E54" s="360">
        <f t="shared" si="0"/>
        <v>2500</v>
      </c>
      <c r="F54" s="197">
        <v>10</v>
      </c>
      <c r="G54" s="360">
        <v>250</v>
      </c>
      <c r="H54" s="360">
        <f t="shared" si="1"/>
        <v>2500</v>
      </c>
      <c r="I54" s="197">
        <v>0</v>
      </c>
      <c r="J54" s="360">
        <v>250</v>
      </c>
      <c r="K54" s="382">
        <f t="shared" si="2"/>
        <v>0</v>
      </c>
    </row>
    <row r="55" spans="1:11" s="10" customFormat="1" ht="15">
      <c r="A55" s="389" t="s">
        <v>861</v>
      </c>
      <c r="B55" s="197" t="s">
        <v>589</v>
      </c>
      <c r="C55" s="197">
        <v>0</v>
      </c>
      <c r="D55" s="360">
        <v>0</v>
      </c>
      <c r="E55" s="360">
        <f t="shared" si="0"/>
        <v>0</v>
      </c>
      <c r="F55" s="197">
        <v>10</v>
      </c>
      <c r="G55" s="360">
        <v>1200</v>
      </c>
      <c r="H55" s="360">
        <f t="shared" si="1"/>
        <v>12000</v>
      </c>
      <c r="I55" s="197">
        <v>0</v>
      </c>
      <c r="J55" s="360">
        <v>0</v>
      </c>
      <c r="K55" s="382">
        <f t="shared" si="2"/>
        <v>0</v>
      </c>
    </row>
    <row r="56" spans="1:11" s="10" customFormat="1" ht="15">
      <c r="A56" s="389" t="s">
        <v>862</v>
      </c>
      <c r="B56" s="197" t="s">
        <v>589</v>
      </c>
      <c r="C56" s="197">
        <v>10</v>
      </c>
      <c r="D56" s="360">
        <v>450</v>
      </c>
      <c r="E56" s="360">
        <f t="shared" si="0"/>
        <v>4500</v>
      </c>
      <c r="F56" s="197">
        <v>0</v>
      </c>
      <c r="G56" s="360">
        <v>450</v>
      </c>
      <c r="H56" s="360">
        <f t="shared" si="1"/>
        <v>0</v>
      </c>
      <c r="I56" s="197">
        <v>0</v>
      </c>
      <c r="J56" s="360">
        <v>450</v>
      </c>
      <c r="K56" s="382">
        <f t="shared" si="2"/>
        <v>0</v>
      </c>
    </row>
    <row r="57" spans="1:11" s="10" customFormat="1" ht="15">
      <c r="A57" s="389" t="s">
        <v>863</v>
      </c>
      <c r="B57" s="197" t="s">
        <v>589</v>
      </c>
      <c r="C57" s="197">
        <v>15</v>
      </c>
      <c r="D57" s="360">
        <v>400</v>
      </c>
      <c r="E57" s="360">
        <f t="shared" si="0"/>
        <v>6000</v>
      </c>
      <c r="F57" s="197">
        <v>7</v>
      </c>
      <c r="G57" s="360">
        <v>400</v>
      </c>
      <c r="H57" s="360">
        <f t="shared" si="1"/>
        <v>2800</v>
      </c>
      <c r="I57" s="197">
        <v>0</v>
      </c>
      <c r="J57" s="360">
        <v>450</v>
      </c>
      <c r="K57" s="382">
        <f t="shared" si="2"/>
        <v>0</v>
      </c>
    </row>
    <row r="58" spans="1:11" s="10" customFormat="1" ht="15">
      <c r="A58" s="389" t="s">
        <v>864</v>
      </c>
      <c r="B58" s="197" t="s">
        <v>589</v>
      </c>
      <c r="C58" s="197">
        <v>0</v>
      </c>
      <c r="D58" s="360">
        <v>0</v>
      </c>
      <c r="E58" s="360">
        <f t="shared" si="0"/>
        <v>0</v>
      </c>
      <c r="F58" s="197">
        <v>1</v>
      </c>
      <c r="G58" s="360">
        <v>0</v>
      </c>
      <c r="H58" s="360">
        <f t="shared" si="1"/>
        <v>0</v>
      </c>
      <c r="I58" s="197">
        <v>0</v>
      </c>
      <c r="J58" s="360">
        <v>600</v>
      </c>
      <c r="K58" s="382">
        <f t="shared" si="2"/>
        <v>0</v>
      </c>
    </row>
    <row r="59" spans="1:11" s="10" customFormat="1" ht="25.5">
      <c r="A59" s="389" t="s">
        <v>865</v>
      </c>
      <c r="B59" s="197" t="s">
        <v>589</v>
      </c>
      <c r="C59" s="197">
        <v>1</v>
      </c>
      <c r="D59" s="360">
        <v>1492.49</v>
      </c>
      <c r="E59" s="360">
        <f t="shared" si="0"/>
        <v>1492.49</v>
      </c>
      <c r="F59" s="197">
        <v>1</v>
      </c>
      <c r="G59" s="360">
        <v>2765.58</v>
      </c>
      <c r="H59" s="360">
        <f t="shared" si="1"/>
        <v>2765.58</v>
      </c>
      <c r="I59" s="197">
        <v>0</v>
      </c>
      <c r="J59" s="360">
        <v>3000</v>
      </c>
      <c r="K59" s="382">
        <f t="shared" si="2"/>
        <v>0</v>
      </c>
    </row>
    <row r="60" spans="1:11" s="10" customFormat="1" ht="15">
      <c r="A60" s="389" t="s">
        <v>866</v>
      </c>
      <c r="B60" s="197" t="s">
        <v>589</v>
      </c>
      <c r="C60" s="197">
        <v>15</v>
      </c>
      <c r="D60" s="360">
        <v>1000</v>
      </c>
      <c r="E60" s="360">
        <f t="shared" si="0"/>
        <v>15000</v>
      </c>
      <c r="F60" s="197">
        <v>15</v>
      </c>
      <c r="G60" s="360">
        <v>1300</v>
      </c>
      <c r="H60" s="360">
        <f t="shared" si="1"/>
        <v>19500</v>
      </c>
      <c r="I60" s="197">
        <v>0</v>
      </c>
      <c r="J60" s="360">
        <v>1500</v>
      </c>
      <c r="K60" s="382">
        <f t="shared" si="2"/>
        <v>0</v>
      </c>
    </row>
    <row r="61" spans="1:11" s="10" customFormat="1" ht="15">
      <c r="A61" s="389" t="s">
        <v>867</v>
      </c>
      <c r="B61" s="197" t="s">
        <v>589</v>
      </c>
      <c r="C61" s="197">
        <v>5</v>
      </c>
      <c r="D61" s="360">
        <v>1500</v>
      </c>
      <c r="E61" s="360">
        <f t="shared" si="0"/>
        <v>7500</v>
      </c>
      <c r="F61" s="197">
        <v>7</v>
      </c>
      <c r="G61" s="360">
        <v>1700</v>
      </c>
      <c r="H61" s="360">
        <f t="shared" si="1"/>
        <v>11900</v>
      </c>
      <c r="I61" s="197">
        <v>0</v>
      </c>
      <c r="J61" s="360">
        <v>1500</v>
      </c>
      <c r="K61" s="382">
        <f t="shared" si="2"/>
        <v>0</v>
      </c>
    </row>
    <row r="62" spans="1:11" s="10" customFormat="1" ht="15">
      <c r="A62" s="389" t="s">
        <v>868</v>
      </c>
      <c r="B62" s="197" t="s">
        <v>589</v>
      </c>
      <c r="C62" s="197">
        <v>20</v>
      </c>
      <c r="D62" s="360">
        <v>350</v>
      </c>
      <c r="E62" s="360">
        <f t="shared" si="0"/>
        <v>7000</v>
      </c>
      <c r="F62" s="197">
        <v>10</v>
      </c>
      <c r="G62" s="360">
        <v>1500</v>
      </c>
      <c r="H62" s="360">
        <f t="shared" si="1"/>
        <v>15000</v>
      </c>
      <c r="I62" s="197">
        <v>2</v>
      </c>
      <c r="J62" s="360">
        <v>510</v>
      </c>
      <c r="K62" s="382">
        <f t="shared" si="2"/>
        <v>1020</v>
      </c>
    </row>
    <row r="63" spans="1:11" s="10" customFormat="1" ht="15">
      <c r="A63" s="389" t="s">
        <v>869</v>
      </c>
      <c r="B63" s="197" t="s">
        <v>589</v>
      </c>
      <c r="C63" s="197">
        <v>15</v>
      </c>
      <c r="D63" s="360">
        <v>1500</v>
      </c>
      <c r="E63" s="360">
        <f t="shared" si="0"/>
        <v>22500</v>
      </c>
      <c r="F63" s="197">
        <v>8</v>
      </c>
      <c r="G63" s="360">
        <v>1600</v>
      </c>
      <c r="H63" s="360">
        <f t="shared" si="1"/>
        <v>12800</v>
      </c>
      <c r="I63" s="197">
        <v>2</v>
      </c>
      <c r="J63" s="360">
        <v>350</v>
      </c>
      <c r="K63" s="382">
        <f t="shared" si="2"/>
        <v>700</v>
      </c>
    </row>
    <row r="64" spans="1:11" s="10" customFormat="1" ht="15">
      <c r="A64" s="389" t="s">
        <v>870</v>
      </c>
      <c r="B64" s="197" t="s">
        <v>589</v>
      </c>
      <c r="C64" s="197">
        <v>7</v>
      </c>
      <c r="D64" s="360">
        <v>7500</v>
      </c>
      <c r="E64" s="360">
        <f t="shared" si="0"/>
        <v>52500</v>
      </c>
      <c r="F64" s="197">
        <v>0</v>
      </c>
      <c r="G64" s="360">
        <v>1800</v>
      </c>
      <c r="H64" s="360">
        <f t="shared" si="1"/>
        <v>0</v>
      </c>
      <c r="I64" s="197">
        <v>0</v>
      </c>
      <c r="J64" s="360">
        <v>1800</v>
      </c>
      <c r="K64" s="382">
        <f t="shared" si="2"/>
        <v>0</v>
      </c>
    </row>
    <row r="65" spans="1:11" s="10" customFormat="1" ht="15">
      <c r="A65" s="389" t="s">
        <v>871</v>
      </c>
      <c r="B65" s="197" t="s">
        <v>589</v>
      </c>
      <c r="C65" s="197">
        <v>15</v>
      </c>
      <c r="D65" s="360">
        <v>250</v>
      </c>
      <c r="E65" s="360">
        <f t="shared" si="0"/>
        <v>3750</v>
      </c>
      <c r="F65" s="197">
        <v>10</v>
      </c>
      <c r="G65" s="360">
        <v>300</v>
      </c>
      <c r="H65" s="360">
        <f t="shared" si="1"/>
        <v>3000</v>
      </c>
      <c r="I65" s="197">
        <v>2</v>
      </c>
      <c r="J65" s="360">
        <v>400</v>
      </c>
      <c r="K65" s="382">
        <f t="shared" si="2"/>
        <v>800</v>
      </c>
    </row>
    <row r="66" spans="1:11" s="10" customFormat="1" ht="15">
      <c r="A66" s="389" t="s">
        <v>872</v>
      </c>
      <c r="B66" s="197" t="s">
        <v>589</v>
      </c>
      <c r="C66" s="197">
        <v>25</v>
      </c>
      <c r="D66" s="360">
        <v>90</v>
      </c>
      <c r="E66" s="360">
        <f t="shared" si="0"/>
        <v>2250</v>
      </c>
      <c r="F66" s="197">
        <v>25</v>
      </c>
      <c r="G66" s="360">
        <v>150</v>
      </c>
      <c r="H66" s="360">
        <f t="shared" si="1"/>
        <v>3750</v>
      </c>
      <c r="I66" s="197">
        <v>0</v>
      </c>
      <c r="J66" s="360">
        <v>700</v>
      </c>
      <c r="K66" s="382">
        <f t="shared" si="2"/>
        <v>0</v>
      </c>
    </row>
    <row r="67" spans="1:11" s="10" customFormat="1" ht="15">
      <c r="A67" s="389" t="s">
        <v>873</v>
      </c>
      <c r="B67" s="197" t="s">
        <v>589</v>
      </c>
      <c r="C67" s="197">
        <v>15</v>
      </c>
      <c r="D67" s="360">
        <v>250</v>
      </c>
      <c r="E67" s="360">
        <f t="shared" si="0"/>
        <v>3750</v>
      </c>
      <c r="F67" s="197">
        <v>20</v>
      </c>
      <c r="G67" s="360">
        <v>250</v>
      </c>
      <c r="H67" s="360">
        <f t="shared" si="1"/>
        <v>5000</v>
      </c>
      <c r="I67" s="197">
        <v>0</v>
      </c>
      <c r="J67" s="360">
        <v>400</v>
      </c>
      <c r="K67" s="382">
        <f t="shared" si="2"/>
        <v>0</v>
      </c>
    </row>
    <row r="68" spans="1:11" s="10" customFormat="1" ht="25.5">
      <c r="A68" s="389" t="s">
        <v>874</v>
      </c>
      <c r="B68" s="197" t="s">
        <v>589</v>
      </c>
      <c r="C68" s="197">
        <v>30</v>
      </c>
      <c r="D68" s="360">
        <v>800</v>
      </c>
      <c r="E68" s="360">
        <f t="shared" si="0"/>
        <v>24000</v>
      </c>
      <c r="F68" s="197">
        <v>30</v>
      </c>
      <c r="G68" s="360">
        <v>900</v>
      </c>
      <c r="H68" s="360">
        <f t="shared" si="1"/>
        <v>27000</v>
      </c>
      <c r="I68" s="197">
        <v>1</v>
      </c>
      <c r="J68" s="360">
        <v>384.94</v>
      </c>
      <c r="K68" s="382">
        <f t="shared" si="2"/>
        <v>384.94</v>
      </c>
    </row>
    <row r="69" spans="1:11" s="10" customFormat="1" ht="15">
      <c r="A69" s="389" t="s">
        <v>875</v>
      </c>
      <c r="B69" s="197" t="s">
        <v>589</v>
      </c>
      <c r="C69" s="197">
        <v>15</v>
      </c>
      <c r="D69" s="360">
        <v>800</v>
      </c>
      <c r="E69" s="360">
        <f t="shared" si="0"/>
        <v>12000</v>
      </c>
      <c r="F69" s="197">
        <v>8</v>
      </c>
      <c r="G69" s="360">
        <v>1000</v>
      </c>
      <c r="H69" s="360">
        <f t="shared" si="1"/>
        <v>8000</v>
      </c>
      <c r="I69" s="197">
        <v>0</v>
      </c>
      <c r="J69" s="360">
        <v>900</v>
      </c>
      <c r="K69" s="382">
        <f t="shared" si="2"/>
        <v>0</v>
      </c>
    </row>
    <row r="70" spans="1:11" s="10" customFormat="1" ht="15">
      <c r="A70" s="389" t="s">
        <v>876</v>
      </c>
      <c r="B70" s="197" t="s">
        <v>589</v>
      </c>
      <c r="C70" s="197">
        <v>15</v>
      </c>
      <c r="D70" s="360">
        <v>150</v>
      </c>
      <c r="E70" s="360">
        <f t="shared" si="0"/>
        <v>2250</v>
      </c>
      <c r="F70" s="197">
        <v>0</v>
      </c>
      <c r="G70" s="360">
        <v>0</v>
      </c>
      <c r="H70" s="360">
        <f t="shared" si="1"/>
        <v>0</v>
      </c>
      <c r="I70" s="197">
        <v>0</v>
      </c>
      <c r="J70" s="360">
        <v>392</v>
      </c>
      <c r="K70" s="382">
        <f t="shared" si="2"/>
        <v>0</v>
      </c>
    </row>
    <row r="71" spans="1:11" s="10" customFormat="1" ht="15">
      <c r="A71" s="389" t="s">
        <v>877</v>
      </c>
      <c r="B71" s="197" t="s">
        <v>650</v>
      </c>
      <c r="C71" s="197">
        <v>25</v>
      </c>
      <c r="D71" s="360">
        <v>150</v>
      </c>
      <c r="E71" s="360">
        <f t="shared" si="0"/>
        <v>3750</v>
      </c>
      <c r="F71" s="197">
        <v>0</v>
      </c>
      <c r="G71" s="360">
        <v>0</v>
      </c>
      <c r="H71" s="360">
        <f t="shared" si="1"/>
        <v>0</v>
      </c>
      <c r="I71" s="197">
        <v>0</v>
      </c>
      <c r="J71" s="360">
        <v>0</v>
      </c>
      <c r="K71" s="382">
        <f t="shared" si="2"/>
        <v>0</v>
      </c>
    </row>
    <row r="72" spans="1:11" s="10" customFormat="1" ht="15">
      <c r="A72" s="389" t="s">
        <v>878</v>
      </c>
      <c r="B72" s="197" t="s">
        <v>589</v>
      </c>
      <c r="C72" s="197">
        <v>2</v>
      </c>
      <c r="D72" s="360">
        <v>1492</v>
      </c>
      <c r="E72" s="360">
        <f t="shared" si="0"/>
        <v>2984</v>
      </c>
      <c r="F72" s="197">
        <v>0</v>
      </c>
      <c r="G72" s="360">
        <v>0</v>
      </c>
      <c r="H72" s="360">
        <f t="shared" si="1"/>
        <v>0</v>
      </c>
      <c r="I72" s="197">
        <v>0</v>
      </c>
      <c r="J72" s="360">
        <v>603.52</v>
      </c>
      <c r="K72" s="382">
        <f t="shared" si="2"/>
        <v>0</v>
      </c>
    </row>
    <row r="73" spans="1:11" ht="15.75">
      <c r="A73" s="390" t="s">
        <v>2</v>
      </c>
      <c r="B73" s="391" t="s">
        <v>21</v>
      </c>
      <c r="C73" s="391" t="s">
        <v>21</v>
      </c>
      <c r="D73" s="391" t="s">
        <v>21</v>
      </c>
      <c r="E73" s="392">
        <f>E33+E30+E18+E11</f>
        <v>402831.49</v>
      </c>
      <c r="F73" s="391" t="s">
        <v>21</v>
      </c>
      <c r="G73" s="391" t="s">
        <v>21</v>
      </c>
      <c r="H73" s="392">
        <f>H33+H30+H18+H11</f>
        <v>396012.3</v>
      </c>
      <c r="I73" s="391" t="s">
        <v>21</v>
      </c>
      <c r="J73" s="391" t="s">
        <v>21</v>
      </c>
      <c r="K73" s="393">
        <f>K33+K30+K18+K11</f>
        <v>290579.94</v>
      </c>
    </row>
    <row r="74" spans="1:11" ht="16.5" thickBot="1">
      <c r="A74" s="394" t="s">
        <v>25</v>
      </c>
      <c r="B74" s="395" t="s">
        <v>21</v>
      </c>
      <c r="C74" s="395" t="s">
        <v>21</v>
      </c>
      <c r="D74" s="395" t="s">
        <v>21</v>
      </c>
      <c r="E74" s="396">
        <f>E73/1000</f>
        <v>402.83148999999997</v>
      </c>
      <c r="F74" s="395" t="s">
        <v>21</v>
      </c>
      <c r="G74" s="395" t="s">
        <v>21</v>
      </c>
      <c r="H74" s="396">
        <f>H73/1000</f>
        <v>396.01229999999998</v>
      </c>
      <c r="I74" s="395" t="s">
        <v>21</v>
      </c>
      <c r="J74" s="395" t="s">
        <v>21</v>
      </c>
      <c r="K74" s="397">
        <f>K73/1000</f>
        <v>290.57994000000002</v>
      </c>
    </row>
    <row r="75" spans="1:11">
      <c r="A75" s="398"/>
      <c r="B75" s="171"/>
      <c r="C75" s="171"/>
      <c r="D75" s="171"/>
      <c r="E75" s="171"/>
      <c r="F75" s="171"/>
      <c r="G75" s="171"/>
      <c r="H75" s="171"/>
    </row>
    <row r="76" spans="1:11" ht="15.75">
      <c r="A76" s="399" t="s">
        <v>4</v>
      </c>
      <c r="B76" s="174"/>
      <c r="C76" s="171"/>
      <c r="D76" s="175"/>
      <c r="E76" s="175"/>
      <c r="F76" s="305"/>
      <c r="G76" s="305"/>
      <c r="H76" s="171"/>
      <c r="I76" s="856" t="s">
        <v>445</v>
      </c>
      <c r="J76" s="856"/>
      <c r="K76" s="856"/>
    </row>
    <row r="77" spans="1:11" ht="15.75">
      <c r="A77" s="399"/>
      <c r="B77" s="174"/>
      <c r="C77" s="171"/>
      <c r="D77" s="802" t="s">
        <v>5</v>
      </c>
      <c r="E77" s="802"/>
      <c r="F77" s="270"/>
      <c r="G77" s="270"/>
      <c r="H77" s="171"/>
      <c r="I77" s="803" t="s">
        <v>6</v>
      </c>
      <c r="J77" s="803"/>
      <c r="K77" s="803"/>
    </row>
    <row r="78" spans="1:11" ht="15.75">
      <c r="A78" s="399"/>
      <c r="B78" s="174"/>
      <c r="C78" s="171"/>
      <c r="D78" s="171"/>
      <c r="E78" s="171"/>
      <c r="F78" s="171"/>
      <c r="G78" s="171"/>
      <c r="H78" s="171"/>
      <c r="I78" s="171"/>
      <c r="J78" s="171"/>
      <c r="K78" s="176"/>
    </row>
    <row r="79" spans="1:11" ht="15.75">
      <c r="A79" s="399" t="s">
        <v>7</v>
      </c>
      <c r="B79" s="174"/>
      <c r="C79" s="171"/>
      <c r="D79" s="175"/>
      <c r="E79" s="175"/>
      <c r="F79" s="305"/>
      <c r="G79" s="305"/>
      <c r="H79" s="171"/>
      <c r="I79" s="856" t="s">
        <v>446</v>
      </c>
      <c r="J79" s="856"/>
      <c r="K79" s="856"/>
    </row>
    <row r="80" spans="1:11" ht="15.75">
      <c r="A80" s="400"/>
      <c r="B80" s="176"/>
      <c r="C80" s="176"/>
      <c r="D80" s="802" t="s">
        <v>5</v>
      </c>
      <c r="E80" s="802"/>
      <c r="F80" s="270"/>
      <c r="G80" s="270"/>
      <c r="H80" s="171"/>
      <c r="I80" s="803" t="s">
        <v>6</v>
      </c>
      <c r="J80" s="803"/>
      <c r="K80" s="803"/>
    </row>
    <row r="81" spans="1:8">
      <c r="A81" s="398"/>
      <c r="B81" s="171"/>
      <c r="C81" s="171"/>
      <c r="D81" s="171"/>
      <c r="E81" s="171"/>
      <c r="F81" s="171"/>
      <c r="G81" s="171"/>
      <c r="H81" s="171"/>
    </row>
    <row r="82" spans="1:8">
      <c r="A82" s="398"/>
      <c r="B82" s="171"/>
      <c r="C82" s="171"/>
      <c r="D82" s="171"/>
      <c r="E82" s="171"/>
      <c r="F82" s="171"/>
      <c r="G82" s="171"/>
      <c r="H82" s="171"/>
    </row>
    <row r="83" spans="1:8">
      <c r="A83" s="398"/>
      <c r="B83" s="171"/>
      <c r="C83" s="171"/>
      <c r="D83" s="171"/>
      <c r="E83" s="171"/>
      <c r="F83" s="171"/>
      <c r="G83" s="171"/>
      <c r="H83" s="171"/>
    </row>
    <row r="84" spans="1:8">
      <c r="A84" s="398"/>
      <c r="B84" s="171"/>
      <c r="C84" s="171"/>
      <c r="D84" s="171"/>
      <c r="E84" s="171"/>
      <c r="F84" s="171"/>
      <c r="G84" s="171"/>
      <c r="H84" s="171"/>
    </row>
    <row r="85" spans="1:8">
      <c r="A85" s="398"/>
      <c r="B85" s="171"/>
      <c r="C85" s="171"/>
      <c r="D85" s="171"/>
      <c r="E85" s="171"/>
      <c r="F85" s="171"/>
      <c r="G85" s="171"/>
      <c r="H85" s="171"/>
    </row>
    <row r="86" spans="1:8">
      <c r="A86" s="398"/>
      <c r="B86" s="171"/>
      <c r="C86" s="171"/>
      <c r="D86" s="171"/>
      <c r="E86" s="171"/>
      <c r="F86" s="171"/>
      <c r="G86" s="171"/>
      <c r="H86" s="171"/>
    </row>
    <row r="87" spans="1:8">
      <c r="A87" s="398"/>
      <c r="B87" s="171"/>
      <c r="C87" s="171"/>
      <c r="D87" s="171"/>
      <c r="E87" s="171"/>
      <c r="F87" s="171"/>
      <c r="G87" s="171"/>
      <c r="H87" s="171"/>
    </row>
    <row r="88" spans="1:8">
      <c r="A88" s="398"/>
      <c r="B88" s="171"/>
      <c r="C88" s="171"/>
      <c r="D88" s="171"/>
      <c r="E88" s="171"/>
      <c r="F88" s="171"/>
      <c r="G88" s="171"/>
      <c r="H88" s="171"/>
    </row>
    <row r="89" spans="1:8">
      <c r="A89" s="398"/>
      <c r="B89" s="171"/>
      <c r="C89" s="171"/>
      <c r="D89" s="171"/>
      <c r="E89" s="171"/>
      <c r="F89" s="171"/>
      <c r="G89" s="171"/>
      <c r="H89" s="171"/>
    </row>
    <row r="90" spans="1:8">
      <c r="A90" s="398"/>
      <c r="B90" s="171"/>
      <c r="C90" s="171"/>
      <c r="D90" s="171"/>
      <c r="E90" s="171"/>
      <c r="F90" s="171"/>
      <c r="G90" s="171"/>
      <c r="H90" s="171"/>
    </row>
    <row r="91" spans="1:8">
      <c r="A91" s="398"/>
      <c r="B91" s="171"/>
      <c r="C91" s="171"/>
      <c r="D91" s="171"/>
      <c r="E91" s="171"/>
      <c r="F91" s="171"/>
      <c r="G91" s="171"/>
      <c r="H91" s="171"/>
    </row>
    <row r="92" spans="1:8">
      <c r="A92" s="398"/>
      <c r="B92" s="171"/>
      <c r="C92" s="171"/>
      <c r="D92" s="171"/>
      <c r="E92" s="171"/>
      <c r="F92" s="171"/>
      <c r="G92" s="171"/>
      <c r="H92" s="171"/>
    </row>
    <row r="93" spans="1:8">
      <c r="A93" s="398"/>
      <c r="B93" s="171"/>
      <c r="C93" s="171"/>
      <c r="D93" s="171"/>
      <c r="E93" s="171"/>
      <c r="F93" s="171"/>
      <c r="G93" s="171"/>
      <c r="H93" s="171"/>
    </row>
    <row r="94" spans="1:8">
      <c r="A94" s="398"/>
      <c r="B94" s="171"/>
      <c r="C94" s="171"/>
      <c r="D94" s="171"/>
      <c r="E94" s="171"/>
      <c r="F94" s="171"/>
      <c r="G94" s="171"/>
      <c r="H94" s="171"/>
    </row>
    <row r="95" spans="1:8">
      <c r="A95" s="398"/>
      <c r="B95" s="171"/>
      <c r="C95" s="171"/>
      <c r="D95" s="171"/>
      <c r="E95" s="171"/>
      <c r="F95" s="171"/>
      <c r="G95" s="171"/>
      <c r="H95" s="171"/>
    </row>
    <row r="96" spans="1:8">
      <c r="A96" s="398"/>
      <c r="B96" s="171"/>
      <c r="C96" s="171"/>
      <c r="D96" s="171"/>
      <c r="E96" s="171"/>
      <c r="F96" s="171"/>
      <c r="G96" s="171"/>
      <c r="H96" s="171"/>
    </row>
    <row r="97" spans="1:8">
      <c r="A97" s="398"/>
      <c r="B97" s="171"/>
      <c r="C97" s="171"/>
      <c r="D97" s="171"/>
      <c r="E97" s="171"/>
      <c r="F97" s="171"/>
      <c r="G97" s="171"/>
      <c r="H97" s="171"/>
    </row>
    <row r="98" spans="1:8">
      <c r="A98" s="398"/>
      <c r="B98" s="171"/>
      <c r="C98" s="171"/>
      <c r="D98" s="171"/>
      <c r="E98" s="171"/>
      <c r="F98" s="171"/>
      <c r="G98" s="171"/>
      <c r="H98" s="171"/>
    </row>
    <row r="99" spans="1:8">
      <c r="A99" s="398"/>
      <c r="B99" s="171"/>
      <c r="C99" s="171"/>
      <c r="D99" s="171"/>
      <c r="E99" s="171"/>
      <c r="F99" s="171"/>
      <c r="G99" s="171"/>
      <c r="H99" s="171"/>
    </row>
    <row r="100" spans="1:8">
      <c r="A100" s="398"/>
      <c r="B100" s="171"/>
      <c r="C100" s="171"/>
      <c r="D100" s="171"/>
      <c r="E100" s="171"/>
      <c r="F100" s="171"/>
      <c r="G100" s="171"/>
      <c r="H100" s="171"/>
    </row>
    <row r="101" spans="1:8">
      <c r="A101" s="398"/>
      <c r="B101" s="171"/>
      <c r="C101" s="171"/>
      <c r="D101" s="171"/>
      <c r="E101" s="171"/>
      <c r="F101" s="171"/>
      <c r="G101" s="171"/>
      <c r="H101" s="171"/>
    </row>
    <row r="102" spans="1:8">
      <c r="A102" s="398"/>
      <c r="B102" s="171"/>
      <c r="C102" s="171"/>
      <c r="D102" s="171"/>
      <c r="E102" s="171"/>
      <c r="F102" s="171"/>
      <c r="G102" s="171"/>
      <c r="H102" s="171"/>
    </row>
  </sheetData>
  <mergeCells count="18">
    <mergeCell ref="I9:K9"/>
    <mergeCell ref="E1:F1"/>
    <mergeCell ref="A2:K2"/>
    <mergeCell ref="A3:K3"/>
    <mergeCell ref="A4:K4"/>
    <mergeCell ref="A5:K5"/>
    <mergeCell ref="A6:K6"/>
    <mergeCell ref="A7:H7"/>
    <mergeCell ref="A9:A10"/>
    <mergeCell ref="B9:B10"/>
    <mergeCell ref="C9:E9"/>
    <mergeCell ref="F9:H9"/>
    <mergeCell ref="I76:K76"/>
    <mergeCell ref="D77:E77"/>
    <mergeCell ref="I77:K77"/>
    <mergeCell ref="I79:K79"/>
    <mergeCell ref="D80:E80"/>
    <mergeCell ref="I80:K80"/>
  </mergeCells>
  <pageMargins left="0.7" right="0.7" top="0.75" bottom="0.75" header="0.3" footer="0.3"/>
  <pageSetup paperSize="9" orientation="landscape" verticalDpi="0" r:id="rId1"/>
</worksheet>
</file>

<file path=xl/worksheets/sheet107.xml><?xml version="1.0" encoding="utf-8"?>
<worksheet xmlns="http://schemas.openxmlformats.org/spreadsheetml/2006/main" xmlns:r="http://schemas.openxmlformats.org/officeDocument/2006/relationships">
  <sheetPr>
    <tabColor rgb="FFFF00FF"/>
  </sheetPr>
  <dimension ref="A2:K49"/>
  <sheetViews>
    <sheetView zoomScaleSheetLayoutView="66" workbookViewId="0">
      <selection activeCell="G10" sqref="G10"/>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383</v>
      </c>
      <c r="B3" s="641"/>
      <c r="C3" s="641"/>
      <c r="D3" s="641"/>
      <c r="E3" s="641"/>
      <c r="F3" s="641"/>
      <c r="G3" s="641"/>
    </row>
    <row r="4" spans="1:7" ht="56.2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860" t="s">
        <v>999</v>
      </c>
      <c r="F8" s="748" t="s">
        <v>997</v>
      </c>
      <c r="G8" s="748" t="s">
        <v>998</v>
      </c>
    </row>
    <row r="9" spans="1:7" ht="18" customHeight="1">
      <c r="A9" s="687"/>
      <c r="B9" s="687"/>
      <c r="C9" s="687"/>
      <c r="D9" s="687"/>
      <c r="E9" s="747"/>
      <c r="F9" s="861"/>
      <c r="G9" s="749"/>
    </row>
    <row r="10" spans="1:7" ht="20.100000000000001" customHeight="1">
      <c r="A10" s="695" t="s">
        <v>822</v>
      </c>
      <c r="B10" s="695"/>
      <c r="C10" s="695"/>
      <c r="D10" s="695"/>
      <c r="E10" s="79">
        <v>402831.49</v>
      </c>
      <c r="F10" s="79">
        <v>396012.3</v>
      </c>
      <c r="G10" s="81">
        <v>290579.94</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402831.49</v>
      </c>
      <c r="F42" s="5">
        <f>F10+F31+F32+F33+F34+F35+F36+F37+F38+F39+F40+F41</f>
        <v>396012.3</v>
      </c>
      <c r="G42" s="5">
        <f>G10+G31+G32+G33+G34+G35+G36+G37+G38+G39+G40+G41</f>
        <v>290579.94</v>
      </c>
    </row>
    <row r="43" spans="1:7" ht="12.75" customHeight="1">
      <c r="A43" s="599" t="s">
        <v>3</v>
      </c>
      <c r="B43" s="599"/>
      <c r="C43" s="599"/>
      <c r="D43" s="599"/>
      <c r="E43" s="5">
        <f>E42/1000</f>
        <v>402.83148999999997</v>
      </c>
      <c r="F43" s="5">
        <f>F42/1000</f>
        <v>396.01229999999998</v>
      </c>
      <c r="G43" s="5">
        <f>G42/1000</f>
        <v>290.57994000000002</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4" firstPageNumber="0" orientation="portrait" horizontalDpi="300" verticalDpi="300" r:id="rId1"/>
  <headerFooter alignWithMargins="0"/>
</worksheet>
</file>

<file path=xl/worksheets/sheet108.xml><?xml version="1.0" encoding="utf-8"?>
<worksheet xmlns="http://schemas.openxmlformats.org/spreadsheetml/2006/main" xmlns:r="http://schemas.openxmlformats.org/officeDocument/2006/relationships">
  <sheetPr>
    <tabColor rgb="FFFF00FF"/>
  </sheetPr>
  <dimension ref="A2:K49"/>
  <sheetViews>
    <sheetView view="pageBreakPreview" topLeftCell="A4"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384</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09.xml><?xml version="1.0" encoding="utf-8"?>
<worksheet xmlns="http://schemas.openxmlformats.org/spreadsheetml/2006/main" xmlns:r="http://schemas.openxmlformats.org/officeDocument/2006/relationships">
  <sheetPr>
    <tabColor rgb="FFFF00FF"/>
  </sheetPr>
  <dimension ref="A2:K49"/>
  <sheetViews>
    <sheetView view="pageBreakPreview" topLeftCell="A4"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7" customHeight="1">
      <c r="A3" s="641" t="s">
        <v>389</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tabColor rgb="FF00FFFF"/>
  </sheetPr>
  <dimension ref="A1:I35"/>
  <sheetViews>
    <sheetView zoomScaleSheetLayoutView="66" workbookViewId="0">
      <selection activeCell="G20" sqref="G20"/>
    </sheetView>
  </sheetViews>
  <sheetFormatPr defaultRowHeight="12.75"/>
  <cols>
    <col min="4" max="4" width="19.42578125" customWidth="1"/>
    <col min="5" max="5" width="17.5703125" customWidth="1"/>
    <col min="6" max="6" width="16.140625" customWidth="1"/>
    <col min="7" max="7" width="14.8554687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362</v>
      </c>
      <c r="B3" s="616"/>
      <c r="C3" s="616"/>
      <c r="D3" s="616"/>
      <c r="E3" s="616"/>
      <c r="F3" s="616"/>
      <c r="G3" s="616"/>
    </row>
    <row r="4" spans="1:9" ht="62.25" customHeight="1">
      <c r="A4" s="606" t="s">
        <v>444</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9"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ht="32.25" customHeight="1">
      <c r="A12" s="604" t="s">
        <v>8</v>
      </c>
      <c r="B12" s="604"/>
      <c r="C12" s="604"/>
      <c r="D12" s="604"/>
      <c r="E12" s="503" t="s">
        <v>996</v>
      </c>
      <c r="F12" s="503" t="s">
        <v>997</v>
      </c>
      <c r="G12" s="503" t="s">
        <v>998</v>
      </c>
    </row>
    <row r="13" spans="1:9" ht="29.25" customHeight="1">
      <c r="A13" s="628" t="s">
        <v>992</v>
      </c>
      <c r="B13" s="629"/>
      <c r="C13" s="629"/>
      <c r="D13" s="629"/>
      <c r="E13" s="629"/>
      <c r="F13" s="629"/>
      <c r="G13" s="630"/>
    </row>
    <row r="14" spans="1:9" ht="21" customHeight="1">
      <c r="A14" s="625" t="s">
        <v>975</v>
      </c>
      <c r="B14" s="626"/>
      <c r="C14" s="626"/>
      <c r="D14" s="627"/>
      <c r="E14" s="222">
        <v>101261</v>
      </c>
      <c r="F14" s="222">
        <v>101261</v>
      </c>
      <c r="G14" s="222">
        <v>101261</v>
      </c>
    </row>
    <row r="15" spans="1:9" ht="16.5" customHeight="1">
      <c r="A15" s="599" t="s">
        <v>2</v>
      </c>
      <c r="B15" s="599"/>
      <c r="C15" s="599"/>
      <c r="D15" s="599"/>
      <c r="E15" s="47">
        <f>SUM(E13:E14)</f>
        <v>101261</v>
      </c>
      <c r="F15" s="47">
        <f>SUM(F13:F14)</f>
        <v>101261</v>
      </c>
      <c r="G15" s="47">
        <f>SUM(G13:G14)</f>
        <v>101261</v>
      </c>
    </row>
    <row r="16" spans="1:9" ht="15.75">
      <c r="A16" s="599" t="s">
        <v>3</v>
      </c>
      <c r="B16" s="599"/>
      <c r="C16" s="599"/>
      <c r="D16" s="599"/>
      <c r="E16" s="47">
        <f>E15/1000</f>
        <v>101.261</v>
      </c>
      <c r="F16" s="47">
        <f>F15/1000</f>
        <v>101.261</v>
      </c>
      <c r="G16" s="47">
        <f>G15/1000</f>
        <v>101.261</v>
      </c>
    </row>
    <row r="17" spans="1:8" ht="15.75">
      <c r="A17" s="600" t="s">
        <v>411</v>
      </c>
      <c r="B17" s="601"/>
      <c r="C17" s="601"/>
      <c r="D17" s="602"/>
      <c r="E17" s="52"/>
      <c r="F17" s="52"/>
      <c r="G17" s="52"/>
      <c r="H17" s="8"/>
    </row>
    <row r="18" spans="1:8" ht="15.75">
      <c r="A18" s="595" t="s">
        <v>412</v>
      </c>
      <c r="B18" s="596"/>
      <c r="C18" s="596"/>
      <c r="D18" s="597"/>
      <c r="E18" s="52">
        <v>85246.2</v>
      </c>
      <c r="F18" s="80">
        <v>85246.2</v>
      </c>
      <c r="G18" s="80">
        <v>85246.2</v>
      </c>
      <c r="H18" s="8"/>
    </row>
    <row r="19" spans="1:8" ht="15.75">
      <c r="A19" s="595" t="s">
        <v>413</v>
      </c>
      <c r="B19" s="596"/>
      <c r="C19" s="596"/>
      <c r="D19" s="597"/>
      <c r="E19" s="52">
        <f>E15-E18</f>
        <v>16014.800000000003</v>
      </c>
      <c r="F19" s="80">
        <f t="shared" ref="F19:G19" si="0">F15-F18</f>
        <v>16014.800000000003</v>
      </c>
      <c r="G19" s="80">
        <f t="shared" si="0"/>
        <v>16014.800000000003</v>
      </c>
      <c r="H19" s="8"/>
    </row>
    <row r="20" spans="1:8" ht="15.75">
      <c r="A20" s="595" t="s">
        <v>414</v>
      </c>
      <c r="B20" s="596"/>
      <c r="C20" s="596"/>
      <c r="D20" s="597"/>
      <c r="E20" s="52">
        <v>0</v>
      </c>
      <c r="F20" s="52">
        <v>0</v>
      </c>
      <c r="G20" s="52">
        <v>0</v>
      </c>
      <c r="H20" s="8"/>
    </row>
    <row r="21" spans="1:8" ht="15.75">
      <c r="A21" s="3" t="s">
        <v>4</v>
      </c>
      <c r="B21" s="3"/>
      <c r="C21" s="27"/>
      <c r="D21" s="27"/>
      <c r="E21" s="3"/>
      <c r="F21" s="594" t="s">
        <v>445</v>
      </c>
      <c r="G21" s="594"/>
      <c r="H21" s="9"/>
    </row>
    <row r="22" spans="1:8" ht="15.75">
      <c r="A22" s="3"/>
      <c r="B22" s="3"/>
      <c r="C22" s="593" t="s">
        <v>5</v>
      </c>
      <c r="D22" s="593"/>
      <c r="E22" s="3"/>
      <c r="F22" s="593" t="s">
        <v>6</v>
      </c>
      <c r="G22" s="593"/>
      <c r="H22" s="9"/>
    </row>
    <row r="23" spans="1:8" ht="15.75">
      <c r="A23" s="3"/>
      <c r="B23" s="3"/>
      <c r="C23" s="3"/>
      <c r="D23" s="3"/>
      <c r="E23" s="3"/>
      <c r="F23" s="3"/>
      <c r="G23" s="3"/>
      <c r="H23" s="9"/>
    </row>
    <row r="24" spans="1:8" ht="15.75">
      <c r="A24" s="3" t="s">
        <v>7</v>
      </c>
      <c r="B24" s="3"/>
      <c r="C24" s="27"/>
      <c r="D24" s="27"/>
      <c r="E24" s="3"/>
      <c r="F24" s="594" t="s">
        <v>446</v>
      </c>
      <c r="G24" s="594"/>
      <c r="H24" s="9"/>
    </row>
    <row r="25" spans="1:8" ht="15.75">
      <c r="A25" s="9"/>
      <c r="B25" s="9"/>
      <c r="C25" s="593" t="s">
        <v>5</v>
      </c>
      <c r="D25" s="593"/>
      <c r="E25" s="3"/>
      <c r="F25" s="593" t="s">
        <v>6</v>
      </c>
      <c r="G25" s="593"/>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2">
    <mergeCell ref="A13:G13"/>
    <mergeCell ref="C25:D25"/>
    <mergeCell ref="F25:G25"/>
    <mergeCell ref="A2:G2"/>
    <mergeCell ref="A3:G3"/>
    <mergeCell ref="A4:G4"/>
    <mergeCell ref="A5:G5"/>
    <mergeCell ref="A6:G6"/>
    <mergeCell ref="A7:F7"/>
    <mergeCell ref="F24:G24"/>
    <mergeCell ref="A8:F8"/>
    <mergeCell ref="A12:D12"/>
    <mergeCell ref="A15:D15"/>
    <mergeCell ref="A16:D16"/>
    <mergeCell ref="F21:G21"/>
    <mergeCell ref="C22:D22"/>
    <mergeCell ref="F22:G22"/>
    <mergeCell ref="A14:D14"/>
    <mergeCell ref="A17:D17"/>
    <mergeCell ref="A18:D18"/>
    <mergeCell ref="A19:D19"/>
    <mergeCell ref="A20:D20"/>
  </mergeCells>
  <pageMargins left="1" right="0.39374999999999999" top="0.98402777777777772" bottom="0.98402777777777772" header="0.51180555555555551" footer="0.51180555555555551"/>
  <pageSetup paperSize="9" scale="93" firstPageNumber="0" orientation="portrait" r:id="rId1"/>
  <headerFooter alignWithMargins="0"/>
</worksheet>
</file>

<file path=xl/worksheets/sheet110.xml><?xml version="1.0" encoding="utf-8"?>
<worksheet xmlns="http://schemas.openxmlformats.org/spreadsheetml/2006/main" xmlns:r="http://schemas.openxmlformats.org/officeDocument/2006/relationships">
  <sheetPr>
    <tabColor rgb="FFFF00FF"/>
  </sheetPr>
  <dimension ref="A2:K49"/>
  <sheetViews>
    <sheetView view="pageBreakPreview" topLeftCell="A4"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8.5" customHeight="1">
      <c r="A3" s="641" t="s">
        <v>390</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11.xml><?xml version="1.0" encoding="utf-8"?>
<worksheet xmlns="http://schemas.openxmlformats.org/spreadsheetml/2006/main" xmlns:r="http://schemas.openxmlformats.org/officeDocument/2006/relationships">
  <sheetPr>
    <tabColor rgb="FFFF00FF"/>
  </sheetPr>
  <dimension ref="A1:M19"/>
  <sheetViews>
    <sheetView view="pageBreakPreview" zoomScale="66" zoomScaleNormal="66" zoomScaleSheetLayoutView="66" workbookViewId="0">
      <selection activeCell="J43" sqref="J43"/>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63" customHeight="1">
      <c r="A9" s="809" t="s">
        <v>14</v>
      </c>
      <c r="B9" s="809"/>
      <c r="C9" s="21"/>
      <c r="D9" s="16" t="s">
        <v>15</v>
      </c>
      <c r="E9" s="22">
        <v>0</v>
      </c>
      <c r="F9" s="50">
        <v>0</v>
      </c>
      <c r="G9" s="22">
        <f>E9*F9</f>
        <v>0</v>
      </c>
      <c r="H9" s="22">
        <v>0</v>
      </c>
      <c r="I9" s="22">
        <v>0</v>
      </c>
      <c r="J9" s="22">
        <f>H9*I9</f>
        <v>0</v>
      </c>
      <c r="K9" s="22">
        <v>0</v>
      </c>
      <c r="L9" s="22">
        <v>0</v>
      </c>
      <c r="M9" s="22">
        <f>K9*L9</f>
        <v>0</v>
      </c>
    </row>
    <row r="10" spans="1:13" ht="57.75" customHeight="1">
      <c r="A10" s="809" t="s">
        <v>16</v>
      </c>
      <c r="B10" s="809"/>
      <c r="C10" s="21"/>
      <c r="D10" s="16"/>
      <c r="E10" s="55">
        <v>0</v>
      </c>
      <c r="F10" s="50">
        <v>0</v>
      </c>
      <c r="G10" s="22">
        <f>E10*F10</f>
        <v>0</v>
      </c>
      <c r="H10" s="55">
        <v>0</v>
      </c>
      <c r="I10" s="22">
        <v>0</v>
      </c>
      <c r="J10" s="22">
        <f>H10*I10</f>
        <v>0</v>
      </c>
      <c r="K10" s="55">
        <v>0</v>
      </c>
      <c r="L10" s="22">
        <v>0</v>
      </c>
      <c r="M10" s="22">
        <f>K10*L10</f>
        <v>0</v>
      </c>
    </row>
    <row r="11" spans="1:13" ht="61.5" customHeight="1">
      <c r="A11" s="809" t="s">
        <v>369</v>
      </c>
      <c r="B11" s="809"/>
      <c r="C11" s="21"/>
      <c r="D11" s="16" t="s">
        <v>17</v>
      </c>
      <c r="E11" s="55">
        <v>0</v>
      </c>
      <c r="F11" s="50">
        <v>0</v>
      </c>
      <c r="G11" s="22">
        <f>E11*F11</f>
        <v>0</v>
      </c>
      <c r="H11" s="55">
        <v>0</v>
      </c>
      <c r="I11" s="22">
        <v>0</v>
      </c>
      <c r="J11" s="22">
        <f>H11*I11</f>
        <v>0</v>
      </c>
      <c r="K11" s="55">
        <v>0</v>
      </c>
      <c r="L11" s="22">
        <v>0</v>
      </c>
      <c r="M11" s="22">
        <f>K11*L11</f>
        <v>0</v>
      </c>
    </row>
    <row r="12" spans="1:13" ht="54.75" customHeight="1">
      <c r="A12" s="695" t="s">
        <v>18</v>
      </c>
      <c r="B12" s="695"/>
      <c r="C12" s="21"/>
      <c r="D12" s="16" t="s">
        <v>19</v>
      </c>
      <c r="E12" s="55">
        <v>0</v>
      </c>
      <c r="F12" s="50">
        <v>0</v>
      </c>
      <c r="G12" s="22">
        <f>E12*F12</f>
        <v>0</v>
      </c>
      <c r="H12" s="55">
        <v>0</v>
      </c>
      <c r="I12" s="22">
        <v>0</v>
      </c>
      <c r="J12" s="22">
        <f>H12*I12</f>
        <v>0</v>
      </c>
      <c r="K12" s="55">
        <v>0</v>
      </c>
      <c r="L12" s="22">
        <v>0</v>
      </c>
      <c r="M12" s="22">
        <f>K12*L12</f>
        <v>0</v>
      </c>
    </row>
    <row r="13" spans="1:13" ht="15.75">
      <c r="A13" s="649" t="s">
        <v>2</v>
      </c>
      <c r="B13" s="650"/>
      <c r="C13" s="650"/>
      <c r="D13" s="651"/>
      <c r="E13" s="51" t="s">
        <v>21</v>
      </c>
      <c r="F13" s="51" t="s">
        <v>21</v>
      </c>
      <c r="G13" s="18">
        <f>G9+G10+G11+G12</f>
        <v>0</v>
      </c>
      <c r="H13" s="18"/>
      <c r="I13" s="18"/>
      <c r="J13" s="18">
        <f>J9+J10+J11+J12</f>
        <v>0</v>
      </c>
      <c r="K13" s="18"/>
      <c r="L13" s="18"/>
      <c r="M13" s="18">
        <f>M9+M10+M11+M12</f>
        <v>0</v>
      </c>
    </row>
    <row r="14" spans="1:13" ht="15.75">
      <c r="A14" s="646" t="s">
        <v>3</v>
      </c>
      <c r="B14" s="647"/>
      <c r="C14" s="647"/>
      <c r="D14" s="648"/>
      <c r="E14" s="51" t="s">
        <v>21</v>
      </c>
      <c r="F14" s="51" t="s">
        <v>21</v>
      </c>
      <c r="G14" s="18">
        <f>G13/1000</f>
        <v>0</v>
      </c>
      <c r="H14" s="18"/>
      <c r="I14" s="18"/>
      <c r="J14" s="18">
        <f>J13/1000</f>
        <v>0</v>
      </c>
      <c r="K14" s="18"/>
      <c r="L14" s="18"/>
      <c r="M14" s="65">
        <f>M13/1000</f>
        <v>0</v>
      </c>
    </row>
    <row r="15" spans="1:13" ht="15.75">
      <c r="A15" s="3"/>
      <c r="B15" s="27"/>
      <c r="C15" s="27"/>
      <c r="D15" s="3"/>
      <c r="E15" s="594"/>
      <c r="F15" s="594"/>
      <c r="G15" s="3"/>
      <c r="J15" s="54"/>
    </row>
    <row r="16" spans="1:13" ht="15.75">
      <c r="A16" s="3"/>
      <c r="B16" s="593" t="s">
        <v>5</v>
      </c>
      <c r="C16" s="593"/>
      <c r="D16" s="3"/>
      <c r="E16" s="593" t="s">
        <v>6</v>
      </c>
      <c r="F16" s="593"/>
      <c r="G16" s="3"/>
      <c r="H16" s="593" t="s">
        <v>6</v>
      </c>
      <c r="I16" s="593"/>
      <c r="J16" s="53"/>
    </row>
    <row r="17" spans="1:10" ht="15.75">
      <c r="A17" s="3"/>
      <c r="B17" s="3"/>
      <c r="C17" s="3"/>
      <c r="D17" s="3"/>
      <c r="E17" s="3"/>
      <c r="F17" s="3"/>
      <c r="G17" s="3"/>
      <c r="H17" s="617"/>
      <c r="I17" s="617"/>
      <c r="J17" s="54"/>
    </row>
    <row r="18" spans="1:10" ht="15.75">
      <c r="A18" s="3"/>
      <c r="B18" s="27"/>
      <c r="C18" s="27"/>
      <c r="D18" s="3"/>
      <c r="E18" s="594"/>
      <c r="F18" s="594"/>
      <c r="G18" s="3"/>
      <c r="H18" s="13"/>
      <c r="I18" s="13"/>
    </row>
    <row r="19" spans="1:10" ht="15.75">
      <c r="A19" s="9"/>
      <c r="B19" s="593" t="s">
        <v>5</v>
      </c>
      <c r="C19" s="593"/>
      <c r="D19" s="3"/>
      <c r="E19" s="593" t="s">
        <v>6</v>
      </c>
      <c r="F19" s="593"/>
      <c r="H19" s="612" t="s">
        <v>6</v>
      </c>
      <c r="I19" s="612"/>
    </row>
  </sheetData>
  <sheetProtection selectLockedCells="1" selectUnlockedCells="1"/>
  <mergeCells count="27">
    <mergeCell ref="H16:I16"/>
    <mergeCell ref="H17:I17"/>
    <mergeCell ref="E18:F18"/>
    <mergeCell ref="B19:C19"/>
    <mergeCell ref="E19:F19"/>
    <mergeCell ref="H19:I19"/>
    <mergeCell ref="A13:D13"/>
    <mergeCell ref="A14:D14"/>
    <mergeCell ref="E15:F15"/>
    <mergeCell ref="B16:C16"/>
    <mergeCell ref="E16:F16"/>
    <mergeCell ref="A9:B9"/>
    <mergeCell ref="A10:B10"/>
    <mergeCell ref="A11:B11"/>
    <mergeCell ref="A12:B12"/>
    <mergeCell ref="A7:B8"/>
    <mergeCell ref="C7:C8"/>
    <mergeCell ref="D7:D8"/>
    <mergeCell ref="E7:G7"/>
    <mergeCell ref="H7:J7"/>
    <mergeCell ref="K7:M7"/>
    <mergeCell ref="A6:J6"/>
    <mergeCell ref="A1:M1"/>
    <mergeCell ref="A2:M2"/>
    <mergeCell ref="A3:M3"/>
    <mergeCell ref="A4:M4"/>
    <mergeCell ref="A5:M5"/>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112.xml><?xml version="1.0" encoding="utf-8"?>
<worksheet xmlns="http://schemas.openxmlformats.org/spreadsheetml/2006/main" xmlns:r="http://schemas.openxmlformats.org/officeDocument/2006/relationships">
  <sheetPr>
    <tabColor rgb="FF00FF00"/>
  </sheetPr>
  <dimension ref="A1:H44"/>
  <sheetViews>
    <sheetView view="pageBreakPreview" zoomScale="66" zoomScaleSheetLayoutView="66" workbookViewId="0">
      <selection activeCell="R33" sqref="R33"/>
    </sheetView>
  </sheetViews>
  <sheetFormatPr defaultRowHeight="12.75"/>
  <cols>
    <col min="5" max="5" width="19.28515625" customWidth="1"/>
    <col min="6" max="6" width="19.7109375" customWidth="1"/>
    <col min="7" max="7" width="17.85546875" customWidth="1"/>
  </cols>
  <sheetData>
    <row r="1" spans="1:7" ht="15.75">
      <c r="A1" s="3"/>
      <c r="B1" s="3"/>
      <c r="C1" s="3"/>
      <c r="D1" s="3"/>
      <c r="E1" s="3"/>
      <c r="F1" s="3"/>
      <c r="G1" s="14"/>
    </row>
    <row r="2" spans="1:7" ht="15.75">
      <c r="A2" s="605" t="s">
        <v>0</v>
      </c>
      <c r="B2" s="605"/>
      <c r="C2" s="605"/>
      <c r="D2" s="605"/>
      <c r="E2" s="605"/>
      <c r="F2" s="605"/>
      <c r="G2" s="605"/>
    </row>
    <row r="3" spans="1:7" ht="15.75" customHeight="1">
      <c r="A3" s="605" t="s">
        <v>337</v>
      </c>
      <c r="B3" s="605"/>
      <c r="C3" s="605"/>
      <c r="D3" s="605"/>
      <c r="E3" s="605"/>
      <c r="F3" s="605"/>
      <c r="G3" s="605"/>
    </row>
    <row r="4" spans="1:7" ht="49.5"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6" customHeight="1">
      <c r="A12" s="604" t="s">
        <v>8</v>
      </c>
      <c r="B12" s="604"/>
      <c r="C12" s="604"/>
      <c r="D12" s="604"/>
      <c r="E12" s="4" t="s">
        <v>334</v>
      </c>
      <c r="F12" s="4" t="s">
        <v>335</v>
      </c>
      <c r="G12" s="4" t="s">
        <v>336</v>
      </c>
    </row>
    <row r="13" spans="1:7" ht="15.6" customHeight="1">
      <c r="A13" s="592"/>
      <c r="B13" s="592"/>
      <c r="C13" s="592"/>
      <c r="D13" s="592"/>
      <c r="E13" s="22">
        <v>0</v>
      </c>
      <c r="F13" s="22">
        <v>0</v>
      </c>
      <c r="G13" s="22">
        <v>0</v>
      </c>
    </row>
    <row r="14" spans="1:7" ht="15.6" customHeight="1">
      <c r="A14" s="592"/>
      <c r="B14" s="592"/>
      <c r="C14" s="592"/>
      <c r="D14" s="592"/>
      <c r="E14" s="22">
        <v>0</v>
      </c>
      <c r="F14" s="22">
        <v>0</v>
      </c>
      <c r="G14" s="22">
        <v>0</v>
      </c>
    </row>
    <row r="15" spans="1:7" ht="15.6" customHeight="1">
      <c r="A15" s="592"/>
      <c r="B15" s="592"/>
      <c r="C15" s="592"/>
      <c r="D15" s="592"/>
      <c r="E15" s="22">
        <v>0</v>
      </c>
      <c r="F15" s="22">
        <v>0</v>
      </c>
      <c r="G15" s="22">
        <v>0</v>
      </c>
    </row>
    <row r="16" spans="1:7" ht="15.6" customHeight="1">
      <c r="A16" s="592"/>
      <c r="B16" s="592"/>
      <c r="C16" s="592"/>
      <c r="D16" s="592"/>
      <c r="E16" s="22">
        <v>0</v>
      </c>
      <c r="F16" s="22">
        <v>0</v>
      </c>
      <c r="G16" s="22">
        <v>0</v>
      </c>
    </row>
    <row r="17" spans="1:8" ht="15.6" customHeight="1">
      <c r="A17" s="592"/>
      <c r="B17" s="592"/>
      <c r="C17" s="592"/>
      <c r="D17" s="592"/>
      <c r="E17" s="22">
        <v>0</v>
      </c>
      <c r="F17" s="22">
        <v>0</v>
      </c>
      <c r="G17" s="22">
        <v>0</v>
      </c>
    </row>
    <row r="18" spans="1:8" ht="15.6" customHeight="1">
      <c r="A18" s="592"/>
      <c r="B18" s="592"/>
      <c r="C18" s="592"/>
      <c r="D18" s="592"/>
      <c r="E18" s="22">
        <v>0</v>
      </c>
      <c r="F18" s="22">
        <v>0</v>
      </c>
      <c r="G18" s="22">
        <v>0</v>
      </c>
    </row>
    <row r="19" spans="1:8" ht="16.5" customHeight="1">
      <c r="A19" s="607"/>
      <c r="B19" s="607"/>
      <c r="C19" s="607"/>
      <c r="D19" s="607"/>
      <c r="E19" s="22">
        <v>0</v>
      </c>
      <c r="F19" s="22">
        <v>0</v>
      </c>
      <c r="G19" s="22">
        <v>0</v>
      </c>
    </row>
    <row r="20" spans="1:8" ht="16.5" customHeight="1">
      <c r="A20" s="607"/>
      <c r="B20" s="607"/>
      <c r="C20" s="607"/>
      <c r="D20" s="607"/>
      <c r="E20" s="22">
        <v>0</v>
      </c>
      <c r="F20" s="22">
        <v>0</v>
      </c>
      <c r="G20" s="22">
        <v>0</v>
      </c>
    </row>
    <row r="21" spans="1:8" ht="16.5" customHeight="1">
      <c r="A21" s="607"/>
      <c r="B21" s="607"/>
      <c r="C21" s="607"/>
      <c r="D21" s="607"/>
      <c r="E21" s="22">
        <v>0</v>
      </c>
      <c r="F21" s="22">
        <v>0</v>
      </c>
      <c r="G21" s="22">
        <v>0</v>
      </c>
    </row>
    <row r="22" spans="1:8" ht="16.5" customHeight="1">
      <c r="A22" s="607"/>
      <c r="B22" s="607"/>
      <c r="C22" s="607"/>
      <c r="D22" s="607"/>
      <c r="E22" s="22">
        <v>0</v>
      </c>
      <c r="F22" s="22">
        <v>0</v>
      </c>
      <c r="G22" s="22">
        <v>0</v>
      </c>
    </row>
    <row r="23" spans="1:8" ht="16.5" customHeight="1">
      <c r="A23" s="607"/>
      <c r="B23" s="607"/>
      <c r="C23" s="607"/>
      <c r="D23" s="607"/>
      <c r="E23" s="22">
        <v>0</v>
      </c>
      <c r="F23" s="22">
        <v>0</v>
      </c>
      <c r="G23" s="22">
        <v>0</v>
      </c>
    </row>
    <row r="24" spans="1:8" ht="16.5" customHeight="1">
      <c r="A24" s="599" t="s">
        <v>2</v>
      </c>
      <c r="B24" s="599"/>
      <c r="C24" s="599"/>
      <c r="D24" s="599"/>
      <c r="E24" s="5">
        <f>SUM(E13:E23)</f>
        <v>0</v>
      </c>
      <c r="F24" s="5">
        <f>SUM(F13:F23)</f>
        <v>0</v>
      </c>
      <c r="G24" s="5">
        <f>SUM(G13:G23)</f>
        <v>0</v>
      </c>
      <c r="H24" s="7"/>
    </row>
    <row r="25" spans="1:8" ht="15.75">
      <c r="A25" s="599" t="s">
        <v>3</v>
      </c>
      <c r="B25" s="599"/>
      <c r="C25" s="599"/>
      <c r="D25" s="599"/>
      <c r="E25" s="5">
        <f>E24/1000</f>
        <v>0</v>
      </c>
      <c r="F25" s="5">
        <f>F24/1000</f>
        <v>0</v>
      </c>
      <c r="G25" s="5">
        <f>G24/1000</f>
        <v>0</v>
      </c>
      <c r="H25" s="8"/>
    </row>
    <row r="26" spans="1:8" ht="15.75">
      <c r="A26" s="9"/>
      <c r="B26" s="9"/>
      <c r="C26" s="9"/>
      <c r="D26" s="9"/>
      <c r="E26" s="9"/>
      <c r="F26" s="9"/>
      <c r="G26" s="48"/>
      <c r="H26" s="10"/>
    </row>
    <row r="27" spans="1:8" ht="15.75">
      <c r="A27" s="9"/>
      <c r="B27" s="9"/>
      <c r="C27" s="9"/>
      <c r="D27" s="9"/>
      <c r="E27" s="9"/>
      <c r="F27" s="9"/>
      <c r="G27" s="14"/>
    </row>
    <row r="28" spans="1:8" ht="15.75">
      <c r="A28" s="9"/>
      <c r="B28" s="9"/>
      <c r="C28" s="9"/>
      <c r="D28" s="9"/>
      <c r="E28" s="9"/>
      <c r="F28" s="9"/>
      <c r="G28" s="14"/>
    </row>
    <row r="29" spans="1:8" ht="15.75">
      <c r="A29" s="3" t="s">
        <v>4</v>
      </c>
      <c r="B29" s="3"/>
      <c r="C29" s="27"/>
      <c r="D29" s="27"/>
      <c r="E29" s="3"/>
      <c r="F29" s="594"/>
      <c r="G29" s="594"/>
      <c r="H29" s="9"/>
    </row>
    <row r="30" spans="1:8" ht="15.75">
      <c r="A30" s="3"/>
      <c r="B30" s="3"/>
      <c r="C30" s="593" t="s">
        <v>5</v>
      </c>
      <c r="D30" s="593"/>
      <c r="E30" s="3"/>
      <c r="F30" s="593" t="s">
        <v>6</v>
      </c>
      <c r="G30" s="593"/>
      <c r="H30" s="9"/>
    </row>
    <row r="31" spans="1:8" ht="15.75">
      <c r="A31" s="3"/>
      <c r="B31" s="3"/>
      <c r="C31" s="3"/>
      <c r="D31" s="3"/>
      <c r="E31" s="3"/>
      <c r="F31" s="3"/>
      <c r="G31" s="3"/>
      <c r="H31" s="9"/>
    </row>
    <row r="32" spans="1:8" ht="15.75">
      <c r="A32" s="3" t="s">
        <v>7</v>
      </c>
      <c r="B32" s="3"/>
      <c r="C32" s="27"/>
      <c r="D32" s="27"/>
      <c r="E32" s="3"/>
      <c r="F32" s="594"/>
      <c r="G32" s="594"/>
      <c r="H32" s="9"/>
    </row>
    <row r="33" spans="1:8" ht="15.75">
      <c r="A33" s="9"/>
      <c r="B33" s="9"/>
      <c r="C33" s="593" t="s">
        <v>5</v>
      </c>
      <c r="D33" s="593"/>
      <c r="E33" s="3"/>
      <c r="F33" s="593" t="s">
        <v>6</v>
      </c>
      <c r="G33" s="593"/>
      <c r="H33" s="9"/>
    </row>
    <row r="34" spans="1:8" ht="15.75">
      <c r="A34" s="9"/>
      <c r="B34" s="9"/>
      <c r="C34" s="9"/>
      <c r="D34" s="9"/>
      <c r="E34" s="9"/>
      <c r="F34" s="9"/>
    </row>
    <row r="35" spans="1:8" ht="15.75">
      <c r="A35" s="9"/>
      <c r="B35" s="9"/>
      <c r="C35" s="9"/>
      <c r="D35" s="9"/>
      <c r="E35" s="9"/>
      <c r="F35" s="9"/>
    </row>
    <row r="36" spans="1:8" ht="15.75">
      <c r="A36" s="9"/>
      <c r="B36" s="9"/>
      <c r="C36" s="9"/>
      <c r="D36" s="9"/>
      <c r="E36" s="9"/>
      <c r="F36" s="9"/>
    </row>
    <row r="37" spans="1:8" ht="15">
      <c r="A37" s="13"/>
      <c r="B37" s="13"/>
      <c r="C37" s="13"/>
      <c r="D37" s="13"/>
      <c r="E37" s="13"/>
      <c r="F37" s="13"/>
    </row>
    <row r="38" spans="1:8" ht="15">
      <c r="A38" s="14"/>
      <c r="B38" s="14"/>
      <c r="C38" s="14"/>
      <c r="D38" s="14"/>
      <c r="E38" s="14"/>
      <c r="F38" s="14"/>
    </row>
    <row r="39" spans="1:8" ht="15">
      <c r="A39" s="14"/>
      <c r="B39" s="14"/>
      <c r="C39" s="14"/>
      <c r="D39" s="14"/>
      <c r="E39" s="14"/>
      <c r="F39" s="14"/>
    </row>
    <row r="40" spans="1:8" ht="15">
      <c r="A40" s="14"/>
      <c r="B40" s="14"/>
      <c r="C40" s="14"/>
      <c r="D40" s="14"/>
      <c r="E40" s="14"/>
      <c r="F40" s="14"/>
    </row>
    <row r="41" spans="1:8" ht="15">
      <c r="F41" s="14"/>
    </row>
    <row r="42" spans="1:8" ht="15">
      <c r="F42" s="14"/>
    </row>
    <row r="43" spans="1:8" ht="15">
      <c r="F43" s="14"/>
    </row>
    <row r="44" spans="1:8" ht="15">
      <c r="F44" s="14"/>
    </row>
  </sheetData>
  <sheetProtection selectLockedCells="1" selectUnlockedCells="1"/>
  <mergeCells count="27">
    <mergeCell ref="A21:D21"/>
    <mergeCell ref="A22:D22"/>
    <mergeCell ref="F32:G32"/>
    <mergeCell ref="C33:D33"/>
    <mergeCell ref="F33:G33"/>
    <mergeCell ref="A23:D23"/>
    <mergeCell ref="A24:D24"/>
    <mergeCell ref="A25:D25"/>
    <mergeCell ref="F29:G29"/>
    <mergeCell ref="C30:D30"/>
    <mergeCell ref="F30:G30"/>
    <mergeCell ref="A18:D18"/>
    <mergeCell ref="A19:D19"/>
    <mergeCell ref="A20:D20"/>
    <mergeCell ref="A8:F8"/>
    <mergeCell ref="A12:D12"/>
    <mergeCell ref="A13:D13"/>
    <mergeCell ref="A14:D14"/>
    <mergeCell ref="A15:D15"/>
    <mergeCell ref="A16:D16"/>
    <mergeCell ref="A17:D17"/>
    <mergeCell ref="A7:F7"/>
    <mergeCell ref="A2:G2"/>
    <mergeCell ref="A3:G3"/>
    <mergeCell ref="A4:G4"/>
    <mergeCell ref="A5:G5"/>
    <mergeCell ref="A6:G6"/>
  </mergeCells>
  <printOptions horizontalCentered="1"/>
  <pageMargins left="0.78749999999999998" right="0.39374999999999999" top="0.98402777777777772" bottom="0.98402777777777772" header="0.51180555555555551" footer="0.51180555555555551"/>
  <pageSetup paperSize="9" scale="89" firstPageNumber="0" orientation="portrait" horizontalDpi="300" verticalDpi="300" r:id="rId1"/>
  <headerFooter alignWithMargins="0"/>
</worksheet>
</file>

<file path=xl/worksheets/sheet113.xml><?xml version="1.0" encoding="utf-8"?>
<worksheet xmlns="http://schemas.openxmlformats.org/spreadsheetml/2006/main" xmlns:r="http://schemas.openxmlformats.org/officeDocument/2006/relationships">
  <sheetPr>
    <tabColor rgb="FF00FF00"/>
  </sheetPr>
  <dimension ref="A1:H39"/>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t="s">
        <v>386</v>
      </c>
      <c r="B13" s="609"/>
      <c r="C13" s="609"/>
      <c r="D13" s="610"/>
      <c r="E13" s="22">
        <v>0</v>
      </c>
      <c r="F13" s="22">
        <v>0</v>
      </c>
      <c r="G13" s="22">
        <v>0</v>
      </c>
    </row>
    <row r="14" spans="1:7" ht="15.75">
      <c r="A14" s="608" t="s">
        <v>138</v>
      </c>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9"/>
      <c r="B21" s="9"/>
      <c r="C21" s="9"/>
      <c r="D21" s="9"/>
      <c r="E21" s="9"/>
      <c r="F21" s="9"/>
      <c r="G21" s="14"/>
    </row>
    <row r="22" spans="1:8" ht="15.75">
      <c r="A22" s="9"/>
      <c r="B22" s="9"/>
      <c r="C22" s="9"/>
      <c r="D22" s="9"/>
      <c r="E22" s="9"/>
      <c r="F22" s="9"/>
      <c r="G22" s="14"/>
    </row>
    <row r="23" spans="1:8" ht="15.75">
      <c r="A23" s="9"/>
      <c r="B23" s="9"/>
      <c r="C23" s="9"/>
      <c r="D23" s="9"/>
      <c r="E23" s="9"/>
      <c r="F23" s="9"/>
      <c r="G23" s="14"/>
    </row>
    <row r="24" spans="1:8" ht="15.75">
      <c r="A24" s="3" t="s">
        <v>4</v>
      </c>
      <c r="B24" s="3"/>
      <c r="C24" s="27"/>
      <c r="D24" s="27"/>
      <c r="E24" s="3"/>
      <c r="F24" s="594"/>
      <c r="G24" s="594"/>
      <c r="H24" s="9"/>
    </row>
    <row r="25" spans="1:8" ht="15.75">
      <c r="A25" s="3"/>
      <c r="B25" s="3"/>
      <c r="C25" s="593" t="s">
        <v>5</v>
      </c>
      <c r="D25" s="593"/>
      <c r="E25" s="3"/>
      <c r="F25" s="593" t="s">
        <v>6</v>
      </c>
      <c r="G25" s="593"/>
      <c r="H25" s="9"/>
    </row>
    <row r="26" spans="1:8" ht="15.75">
      <c r="A26" s="3"/>
      <c r="B26" s="3"/>
      <c r="C26" s="3"/>
      <c r="D26" s="3"/>
      <c r="E26" s="3"/>
      <c r="F26" s="3"/>
      <c r="G26" s="3"/>
      <c r="H26" s="9"/>
    </row>
    <row r="27" spans="1:8" ht="15.75">
      <c r="A27" s="3" t="s">
        <v>7</v>
      </c>
      <c r="B27" s="3"/>
      <c r="C27" s="27"/>
      <c r="D27" s="27"/>
      <c r="E27" s="3"/>
      <c r="F27" s="594"/>
      <c r="G27" s="594"/>
      <c r="H27" s="9"/>
    </row>
    <row r="28" spans="1:8" ht="15.75">
      <c r="A28" s="9"/>
      <c r="B28" s="9"/>
      <c r="C28" s="593" t="s">
        <v>5</v>
      </c>
      <c r="D28" s="593"/>
      <c r="E28" s="3"/>
      <c r="F28" s="593" t="s">
        <v>6</v>
      </c>
      <c r="G28" s="593"/>
      <c r="H28" s="9"/>
    </row>
    <row r="29" spans="1:8" ht="15.75">
      <c r="A29" s="9"/>
      <c r="B29" s="9"/>
      <c r="C29" s="9"/>
      <c r="D29" s="9"/>
      <c r="E29" s="9"/>
      <c r="F29" s="9"/>
    </row>
    <row r="30" spans="1:8" ht="15.75">
      <c r="A30" s="9"/>
      <c r="B30" s="9"/>
      <c r="C30" s="9"/>
      <c r="D30" s="9"/>
      <c r="E30" s="9"/>
      <c r="F30" s="9"/>
    </row>
    <row r="31" spans="1:8" ht="15.75">
      <c r="A31" s="9"/>
      <c r="B31" s="9"/>
      <c r="C31" s="9"/>
      <c r="D31" s="9"/>
      <c r="E31" s="9"/>
      <c r="F31" s="9"/>
    </row>
    <row r="32" spans="1:8" ht="15">
      <c r="A32" s="13"/>
      <c r="B32" s="13"/>
      <c r="C32" s="13"/>
      <c r="D32" s="13"/>
      <c r="E32" s="13"/>
      <c r="F32" s="13"/>
    </row>
    <row r="33" spans="1:6" ht="15">
      <c r="A33" s="14"/>
      <c r="B33" s="14"/>
      <c r="C33" s="14"/>
      <c r="D33" s="14"/>
      <c r="E33" s="14"/>
      <c r="F33" s="14"/>
    </row>
    <row r="34" spans="1:6" ht="15">
      <c r="A34" s="14"/>
      <c r="B34" s="14"/>
      <c r="C34" s="14"/>
      <c r="D34" s="14"/>
      <c r="E34" s="14"/>
      <c r="F34" s="14"/>
    </row>
    <row r="35" spans="1:6" ht="15">
      <c r="A35" s="14"/>
      <c r="B35" s="14"/>
      <c r="C35" s="14"/>
      <c r="D35" s="14"/>
      <c r="E35" s="14"/>
      <c r="F35" s="14"/>
    </row>
    <row r="36" spans="1:6" ht="15">
      <c r="F36" s="14"/>
    </row>
    <row r="37" spans="1:6" ht="15">
      <c r="F37" s="14"/>
    </row>
    <row r="38" spans="1:6" ht="15">
      <c r="F38" s="14"/>
    </row>
    <row r="39" spans="1:6" ht="15">
      <c r="F39" s="14"/>
    </row>
  </sheetData>
  <sheetProtection selectLockedCells="1" selectUnlockedCells="1"/>
  <mergeCells count="22">
    <mergeCell ref="C28:D28"/>
    <mergeCell ref="F28:G28"/>
    <mergeCell ref="A17:D17"/>
    <mergeCell ref="A18:D18"/>
    <mergeCell ref="A19:D19"/>
    <mergeCell ref="A20:D20"/>
    <mergeCell ref="F24:G24"/>
    <mergeCell ref="C25:D25"/>
    <mergeCell ref="F25:G25"/>
    <mergeCell ref="F27:G27"/>
    <mergeCell ref="A12:D12"/>
    <mergeCell ref="A13:D13"/>
    <mergeCell ref="A14:D14"/>
    <mergeCell ref="A15:D15"/>
    <mergeCell ref="A16:D16"/>
    <mergeCell ref="A8:F8"/>
    <mergeCell ref="A2:G2"/>
    <mergeCell ref="A3:G3"/>
    <mergeCell ref="A4:G4"/>
    <mergeCell ref="A5:G5"/>
    <mergeCell ref="A6:G6"/>
    <mergeCell ref="A7:F7"/>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14.xml><?xml version="1.0" encoding="utf-8"?>
<worksheet xmlns="http://schemas.openxmlformats.org/spreadsheetml/2006/main" xmlns:r="http://schemas.openxmlformats.org/officeDocument/2006/relationships">
  <sheetPr>
    <tabColor rgb="FF00FF00"/>
  </sheetPr>
  <dimension ref="A1:H35"/>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387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c r="B13" s="609"/>
      <c r="C13" s="609"/>
      <c r="D13" s="610"/>
      <c r="E13" s="22">
        <v>0</v>
      </c>
      <c r="F13" s="22">
        <v>0</v>
      </c>
      <c r="G13" s="22">
        <v>0</v>
      </c>
    </row>
    <row r="14" spans="1:7" ht="15.75">
      <c r="A14" s="608"/>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F23:G23"/>
    <mergeCell ref="C24:D24"/>
    <mergeCell ref="F24:G24"/>
    <mergeCell ref="A17:D17"/>
    <mergeCell ref="A18:D18"/>
    <mergeCell ref="A19:D19"/>
    <mergeCell ref="A20:D20"/>
    <mergeCell ref="C21:D21"/>
    <mergeCell ref="F21:G21"/>
    <mergeCell ref="A16:D16"/>
    <mergeCell ref="A2:G2"/>
    <mergeCell ref="A3:G3"/>
    <mergeCell ref="A4:G4"/>
    <mergeCell ref="A5:G5"/>
    <mergeCell ref="A6:G6"/>
    <mergeCell ref="A7:F7"/>
    <mergeCell ref="A8:F8"/>
    <mergeCell ref="A12:D12"/>
    <mergeCell ref="A13:D13"/>
    <mergeCell ref="A14:D14"/>
    <mergeCell ref="A15:D15"/>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15.xml><?xml version="1.0" encoding="utf-8"?>
<worksheet xmlns="http://schemas.openxmlformats.org/spreadsheetml/2006/main" xmlns:r="http://schemas.openxmlformats.org/officeDocument/2006/relationships">
  <sheetPr>
    <tabColor rgb="FF00FF00"/>
  </sheetPr>
  <dimension ref="A1:H35"/>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358</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7"/>
      <c r="B13" s="607"/>
      <c r="C13" s="607"/>
      <c r="D13" s="607"/>
      <c r="E13" s="22">
        <v>0</v>
      </c>
      <c r="F13" s="22">
        <v>0</v>
      </c>
      <c r="G13" s="22">
        <v>0</v>
      </c>
    </row>
    <row r="14" spans="1:7" ht="15.75">
      <c r="A14" s="607"/>
      <c r="B14" s="607"/>
      <c r="C14" s="607"/>
      <c r="D14" s="607"/>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F23:G23"/>
    <mergeCell ref="C24:D24"/>
    <mergeCell ref="F24:G24"/>
    <mergeCell ref="A17:D17"/>
    <mergeCell ref="A18:D18"/>
    <mergeCell ref="A19:D19"/>
    <mergeCell ref="A20:D20"/>
    <mergeCell ref="C21:D21"/>
    <mergeCell ref="F21:G21"/>
    <mergeCell ref="A16:D16"/>
    <mergeCell ref="A2:G2"/>
    <mergeCell ref="A3:G3"/>
    <mergeCell ref="A4:G4"/>
    <mergeCell ref="A5:G5"/>
    <mergeCell ref="A6:G6"/>
    <mergeCell ref="A7:F7"/>
    <mergeCell ref="A8:F8"/>
    <mergeCell ref="A12:D12"/>
    <mergeCell ref="A13:D13"/>
    <mergeCell ref="A14:D14"/>
    <mergeCell ref="A15:D15"/>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16.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359</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75" customHeight="1">
      <c r="A13" s="592"/>
      <c r="B13" s="592"/>
      <c r="C13" s="592"/>
      <c r="D13" s="592"/>
      <c r="E13" s="49">
        <v>0</v>
      </c>
      <c r="F13" s="49">
        <v>0</v>
      </c>
      <c r="G13" s="49">
        <v>0</v>
      </c>
    </row>
    <row r="14" spans="1:9" ht="24.75" customHeight="1">
      <c r="A14" s="619"/>
      <c r="B14" s="620"/>
      <c r="C14" s="620"/>
      <c r="D14" s="621"/>
      <c r="E14" s="49">
        <v>0</v>
      </c>
      <c r="F14" s="49">
        <v>0</v>
      </c>
      <c r="G14" s="49">
        <v>0</v>
      </c>
    </row>
    <row r="15" spans="1:9" ht="24.7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17.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360</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9.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18.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361</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1.75" customHeight="1">
      <c r="A13" s="592"/>
      <c r="B13" s="592"/>
      <c r="C13" s="592"/>
      <c r="D13" s="592"/>
      <c r="E13" s="49">
        <v>0</v>
      </c>
      <c r="F13" s="49">
        <v>0</v>
      </c>
      <c r="G13" s="49">
        <v>0</v>
      </c>
    </row>
    <row r="14" spans="1:9" ht="21.75" customHeight="1">
      <c r="A14" s="619"/>
      <c r="B14" s="620"/>
      <c r="C14" s="620"/>
      <c r="D14" s="621"/>
      <c r="E14" s="49">
        <v>0</v>
      </c>
      <c r="F14" s="49">
        <v>0</v>
      </c>
      <c r="G14" s="49">
        <v>0</v>
      </c>
    </row>
    <row r="15" spans="1:9" ht="21.75" customHeight="1">
      <c r="A15" s="619"/>
      <c r="B15" s="620"/>
      <c r="C15" s="620"/>
      <c r="D15" s="621"/>
      <c r="E15" s="49">
        <v>0</v>
      </c>
      <c r="F15" s="49">
        <v>0</v>
      </c>
      <c r="G15" s="49">
        <v>0</v>
      </c>
    </row>
    <row r="16" spans="1:9" ht="25.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19.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358</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 customHeight="1">
      <c r="A13" s="592"/>
      <c r="B13" s="592"/>
      <c r="C13" s="592"/>
      <c r="D13" s="592"/>
      <c r="E13" s="49">
        <v>0</v>
      </c>
      <c r="F13" s="49">
        <v>0</v>
      </c>
      <c r="G13" s="49">
        <v>0</v>
      </c>
    </row>
    <row r="14" spans="1:9" ht="24" customHeight="1">
      <c r="A14" s="619"/>
      <c r="B14" s="620"/>
      <c r="C14" s="620"/>
      <c r="D14" s="621"/>
      <c r="E14" s="49">
        <v>0</v>
      </c>
      <c r="F14" s="49">
        <v>0</v>
      </c>
      <c r="G14" s="49">
        <v>0</v>
      </c>
    </row>
    <row r="15" spans="1:9" ht="24"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rgb="FF00FFFF"/>
  </sheetPr>
  <dimension ref="A1:I37"/>
  <sheetViews>
    <sheetView topLeftCell="A3" zoomScaleSheetLayoutView="66" workbookViewId="0">
      <selection activeCell="E17" sqref="E17"/>
    </sheetView>
  </sheetViews>
  <sheetFormatPr defaultRowHeight="12.75"/>
  <cols>
    <col min="5" max="5" width="17.5703125" customWidth="1"/>
    <col min="6" max="6" width="16.140625" customWidth="1"/>
    <col min="7" max="7" width="17.285156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363</v>
      </c>
      <c r="B3" s="616"/>
      <c r="C3" s="616"/>
      <c r="D3" s="616"/>
      <c r="E3" s="616"/>
      <c r="F3" s="616"/>
      <c r="G3" s="616"/>
    </row>
    <row r="4" spans="1:9" ht="49.5" customHeight="1">
      <c r="A4" s="606" t="s">
        <v>444</v>
      </c>
      <c r="B4" s="606"/>
      <c r="C4" s="606"/>
      <c r="D4" s="606"/>
      <c r="E4" s="606"/>
      <c r="F4" s="606"/>
      <c r="G4" s="606"/>
    </row>
    <row r="5" spans="1:9" ht="15.75">
      <c r="A5" s="617" t="s">
        <v>1</v>
      </c>
      <c r="B5" s="617"/>
      <c r="C5" s="617"/>
      <c r="D5" s="617"/>
      <c r="E5" s="617"/>
      <c r="F5" s="617"/>
      <c r="G5" s="617"/>
    </row>
    <row r="6" spans="1:9" ht="15" customHeight="1">
      <c r="A6" s="605" t="s">
        <v>902</v>
      </c>
      <c r="B6" s="605"/>
      <c r="C6" s="605"/>
      <c r="D6" s="605"/>
      <c r="E6" s="605"/>
      <c r="F6" s="605"/>
      <c r="G6" s="605"/>
    </row>
    <row r="7" spans="1:9" ht="16.5" hidden="1"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ht="32.25" customHeight="1">
      <c r="A12" s="604" t="s">
        <v>8</v>
      </c>
      <c r="B12" s="604"/>
      <c r="C12" s="604"/>
      <c r="D12" s="604"/>
      <c r="E12" s="503" t="s">
        <v>996</v>
      </c>
      <c r="F12" s="503" t="s">
        <v>997</v>
      </c>
      <c r="G12" s="503" t="s">
        <v>998</v>
      </c>
    </row>
    <row r="13" spans="1:9" ht="47.25" customHeight="1">
      <c r="A13" s="631" t="s">
        <v>927</v>
      </c>
      <c r="B13" s="632"/>
      <c r="C13" s="632"/>
      <c r="D13" s="633"/>
      <c r="E13" s="49">
        <v>130535.54</v>
      </c>
      <c r="F13" s="49">
        <v>130535.54</v>
      </c>
      <c r="G13" s="49">
        <v>130535.54</v>
      </c>
    </row>
    <row r="14" spans="1:9" ht="49.5" customHeight="1">
      <c r="A14" s="631" t="s">
        <v>928</v>
      </c>
      <c r="B14" s="632"/>
      <c r="C14" s="632"/>
      <c r="D14" s="633"/>
      <c r="E14" s="49">
        <v>27404.65</v>
      </c>
      <c r="F14" s="49">
        <v>27404.65</v>
      </c>
      <c r="G14" s="49">
        <v>27404.65</v>
      </c>
    </row>
    <row r="15" spans="1:9" ht="50.25" customHeight="1">
      <c r="A15" s="631" t="s">
        <v>578</v>
      </c>
      <c r="B15" s="632"/>
      <c r="C15" s="632"/>
      <c r="D15" s="633"/>
      <c r="E15" s="49">
        <v>15270</v>
      </c>
      <c r="F15" s="49">
        <v>15270</v>
      </c>
      <c r="G15" s="49">
        <v>15270</v>
      </c>
    </row>
    <row r="16" spans="1:9" ht="44.25" customHeight="1">
      <c r="A16" s="631" t="s">
        <v>929</v>
      </c>
      <c r="B16" s="632"/>
      <c r="C16" s="632"/>
      <c r="D16" s="633"/>
      <c r="E16" s="407">
        <v>74009.259999999995</v>
      </c>
      <c r="F16" s="407">
        <v>74009.259999999995</v>
      </c>
      <c r="G16" s="407">
        <v>74009.259999999995</v>
      </c>
    </row>
    <row r="17" spans="1:8" ht="16.5" customHeight="1">
      <c r="A17" s="599" t="s">
        <v>2</v>
      </c>
      <c r="B17" s="599"/>
      <c r="C17" s="599"/>
      <c r="D17" s="599"/>
      <c r="E17" s="47">
        <f>SUM(E13:E16)</f>
        <v>247219.45</v>
      </c>
      <c r="F17" s="47">
        <f>SUM(F13:F16)</f>
        <v>247219.45</v>
      </c>
      <c r="G17" s="47">
        <f>SUM(G13:G16)</f>
        <v>247219.45</v>
      </c>
    </row>
    <row r="18" spans="1:8" ht="15.75">
      <c r="A18" s="599" t="s">
        <v>3</v>
      </c>
      <c r="B18" s="599"/>
      <c r="C18" s="599"/>
      <c r="D18" s="599"/>
      <c r="E18" s="47">
        <f>E17/1000</f>
        <v>247.21945000000002</v>
      </c>
      <c r="F18" s="47">
        <f>F17/1000</f>
        <v>247.21945000000002</v>
      </c>
      <c r="G18" s="47">
        <f>G17/1000</f>
        <v>247.21945000000002</v>
      </c>
    </row>
    <row r="19" spans="1:8" ht="15.75">
      <c r="A19" s="600" t="s">
        <v>411</v>
      </c>
      <c r="B19" s="601"/>
      <c r="C19" s="601"/>
      <c r="D19" s="602"/>
      <c r="E19" s="52"/>
      <c r="F19" s="52"/>
      <c r="G19" s="52"/>
      <c r="H19" s="8"/>
    </row>
    <row r="20" spans="1:8" ht="15.75">
      <c r="A20" s="595" t="s">
        <v>412</v>
      </c>
      <c r="B20" s="596"/>
      <c r="C20" s="596"/>
      <c r="D20" s="597"/>
      <c r="E20" s="52">
        <v>212613.62</v>
      </c>
      <c r="F20" s="80">
        <v>212613.62</v>
      </c>
      <c r="G20" s="80">
        <v>212613.62</v>
      </c>
      <c r="H20" s="8"/>
    </row>
    <row r="21" spans="1:8" ht="15.75">
      <c r="A21" s="595" t="s">
        <v>413</v>
      </c>
      <c r="B21" s="596"/>
      <c r="C21" s="596"/>
      <c r="D21" s="597"/>
      <c r="E21" s="52">
        <f>E17-E20</f>
        <v>34605.830000000016</v>
      </c>
      <c r="F21" s="80">
        <f t="shared" ref="F21:G21" si="0">F17-F20</f>
        <v>34605.830000000016</v>
      </c>
      <c r="G21" s="80">
        <f t="shared" si="0"/>
        <v>34605.830000000016</v>
      </c>
      <c r="H21" s="8"/>
    </row>
    <row r="22" spans="1:8" ht="15.75">
      <c r="A22" s="595" t="s">
        <v>414</v>
      </c>
      <c r="B22" s="596"/>
      <c r="C22" s="596"/>
      <c r="D22" s="597"/>
      <c r="E22" s="52">
        <v>0</v>
      </c>
      <c r="F22" s="52">
        <v>0</v>
      </c>
      <c r="G22" s="52">
        <v>0</v>
      </c>
      <c r="H22" s="8"/>
    </row>
    <row r="23" spans="1:8" ht="15.75">
      <c r="A23" s="3" t="s">
        <v>4</v>
      </c>
      <c r="B23" s="3"/>
      <c r="C23" s="27"/>
      <c r="D23" s="27"/>
      <c r="E23" s="3"/>
      <c r="F23" s="594" t="s">
        <v>445</v>
      </c>
      <c r="G23" s="594"/>
      <c r="H23" s="9"/>
    </row>
    <row r="24" spans="1:8" ht="15.75">
      <c r="A24" s="3"/>
      <c r="B24" s="3"/>
      <c r="C24" s="593" t="s">
        <v>5</v>
      </c>
      <c r="D24" s="593"/>
      <c r="E24" s="3"/>
      <c r="F24" s="593" t="s">
        <v>6</v>
      </c>
      <c r="G24" s="593"/>
      <c r="H24" s="9"/>
    </row>
    <row r="25" spans="1:8" ht="15.75">
      <c r="A25" s="3"/>
      <c r="B25" s="3"/>
      <c r="C25" s="3"/>
      <c r="D25" s="3"/>
      <c r="E25" s="3"/>
      <c r="F25" s="3"/>
      <c r="G25" s="3"/>
      <c r="H25" s="9"/>
    </row>
    <row r="26" spans="1:8" ht="15.75">
      <c r="A26" s="3" t="s">
        <v>7</v>
      </c>
      <c r="B26" s="3"/>
      <c r="C26" s="27"/>
      <c r="D26" s="27"/>
      <c r="E26" s="3"/>
      <c r="F26" s="594" t="s">
        <v>446</v>
      </c>
      <c r="G26" s="594"/>
      <c r="H26" s="9"/>
    </row>
    <row r="27" spans="1:8" ht="15.75">
      <c r="A27" s="9"/>
      <c r="B27" s="9"/>
      <c r="C27" s="593" t="s">
        <v>5</v>
      </c>
      <c r="D27" s="593"/>
      <c r="E27" s="3"/>
      <c r="F27" s="593" t="s">
        <v>6</v>
      </c>
      <c r="G27" s="593"/>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4">
    <mergeCell ref="C27:D27"/>
    <mergeCell ref="F27:G27"/>
    <mergeCell ref="A15:D15"/>
    <mergeCell ref="A2:G2"/>
    <mergeCell ref="A3:G3"/>
    <mergeCell ref="A4:G4"/>
    <mergeCell ref="A5:G5"/>
    <mergeCell ref="A6:G6"/>
    <mergeCell ref="A7:F7"/>
    <mergeCell ref="F26:G26"/>
    <mergeCell ref="A8:F8"/>
    <mergeCell ref="A12:D12"/>
    <mergeCell ref="A13:D13"/>
    <mergeCell ref="A16:D16"/>
    <mergeCell ref="A17:D17"/>
    <mergeCell ref="A18:D18"/>
    <mergeCell ref="F23:G23"/>
    <mergeCell ref="C24:D24"/>
    <mergeCell ref="F24:G24"/>
    <mergeCell ref="A14:D14"/>
    <mergeCell ref="A19:D19"/>
    <mergeCell ref="A20:D20"/>
    <mergeCell ref="A21:D21"/>
    <mergeCell ref="A22:D22"/>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0.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362</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1.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363</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30.75" customHeight="1">
      <c r="A13" s="592"/>
      <c r="B13" s="592"/>
      <c r="C13" s="592"/>
      <c r="D13" s="592"/>
      <c r="E13" s="49">
        <v>0</v>
      </c>
      <c r="F13" s="49">
        <v>0</v>
      </c>
      <c r="G13" s="49">
        <v>0</v>
      </c>
    </row>
    <row r="14" spans="1:9" ht="30.75" customHeight="1">
      <c r="A14" s="619"/>
      <c r="B14" s="620"/>
      <c r="C14" s="620"/>
      <c r="D14" s="621"/>
      <c r="E14" s="49">
        <v>0</v>
      </c>
      <c r="F14" s="49">
        <v>0</v>
      </c>
      <c r="G14" s="49">
        <v>0</v>
      </c>
    </row>
    <row r="15" spans="1:9" ht="30.75" customHeight="1">
      <c r="A15" s="619"/>
      <c r="B15" s="620"/>
      <c r="C15" s="620"/>
      <c r="D15" s="621"/>
      <c r="E15" s="49">
        <v>0</v>
      </c>
      <c r="F15" s="49">
        <v>0</v>
      </c>
      <c r="G15" s="49">
        <v>0</v>
      </c>
    </row>
    <row r="16" spans="1:9" ht="31.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2.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364</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8.5" customHeight="1">
      <c r="A13" s="592"/>
      <c r="B13" s="592"/>
      <c r="C13" s="592"/>
      <c r="D13" s="592"/>
      <c r="E13" s="49">
        <v>0</v>
      </c>
      <c r="F13" s="49">
        <v>0</v>
      </c>
      <c r="G13" s="49">
        <v>0</v>
      </c>
    </row>
    <row r="14" spans="1:9" ht="28.5" customHeight="1">
      <c r="A14" s="619"/>
      <c r="B14" s="620"/>
      <c r="C14" s="620"/>
      <c r="D14" s="621"/>
      <c r="E14" s="49">
        <v>0</v>
      </c>
      <c r="F14" s="49">
        <v>0</v>
      </c>
      <c r="G14" s="49">
        <v>0</v>
      </c>
    </row>
    <row r="15" spans="1:9" ht="28.5"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3.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365</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3.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4.xml><?xml version="1.0" encoding="utf-8"?>
<worksheet xmlns="http://schemas.openxmlformats.org/spreadsheetml/2006/main" xmlns:r="http://schemas.openxmlformats.org/officeDocument/2006/relationships">
  <sheetPr>
    <tabColor rgb="FF00FF0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48.75" customHeight="1">
      <c r="A3" s="616" t="s">
        <v>366</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7"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C22:D22"/>
    <mergeCell ref="F22:G22"/>
    <mergeCell ref="A17:D17"/>
    <mergeCell ref="A18:D18"/>
    <mergeCell ref="C19:D19"/>
    <mergeCell ref="F19:G19"/>
    <mergeCell ref="F21:G21"/>
    <mergeCell ref="A16:D16"/>
    <mergeCell ref="A2:G2"/>
    <mergeCell ref="A3:G3"/>
    <mergeCell ref="A4:G4"/>
    <mergeCell ref="A5:G5"/>
    <mergeCell ref="A6:G6"/>
    <mergeCell ref="A7:F7"/>
    <mergeCell ref="A8:F8"/>
    <mergeCell ref="A12:D12"/>
    <mergeCell ref="A13:D13"/>
    <mergeCell ref="A14:D14"/>
    <mergeCell ref="A15:D15"/>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25.xml><?xml version="1.0" encoding="utf-8"?>
<worksheet xmlns="http://schemas.openxmlformats.org/spreadsheetml/2006/main" xmlns:r="http://schemas.openxmlformats.org/officeDocument/2006/relationships">
  <sheetPr>
    <tabColor rgb="FF00FF00"/>
  </sheetPr>
  <dimension ref="A1:G40"/>
  <sheetViews>
    <sheetView view="pageBreakPreview" topLeftCell="A7" zoomScale="66" zoomScaleSheetLayoutView="66" workbookViewId="0">
      <selection activeCell="A37" sqref="A37:IV40"/>
    </sheetView>
  </sheetViews>
  <sheetFormatPr defaultRowHeight="12.75"/>
  <cols>
    <col min="1" max="1" width="44" customWidth="1"/>
    <col min="2" max="4" width="19.7109375" customWidth="1"/>
  </cols>
  <sheetData>
    <row r="1" spans="1:7" ht="15">
      <c r="A1" s="14"/>
      <c r="B1" s="14"/>
      <c r="C1" s="14"/>
      <c r="D1" s="14"/>
    </row>
    <row r="2" spans="1:7" ht="15.75">
      <c r="A2" s="605" t="s">
        <v>0</v>
      </c>
      <c r="B2" s="605"/>
      <c r="C2" s="605"/>
      <c r="D2" s="605"/>
    </row>
    <row r="3" spans="1:7" ht="21.4" customHeight="1">
      <c r="A3" s="603" t="s">
        <v>367</v>
      </c>
      <c r="B3" s="603"/>
      <c r="C3" s="603"/>
      <c r="D3" s="603"/>
    </row>
    <row r="4" spans="1:7" ht="49.5" customHeight="1">
      <c r="A4" s="606"/>
      <c r="B4" s="606"/>
      <c r="C4" s="606"/>
      <c r="D4" s="606"/>
      <c r="E4" s="15"/>
      <c r="F4" s="15"/>
      <c r="G4" s="15"/>
    </row>
    <row r="5" spans="1:7" ht="15.75" customHeight="1">
      <c r="A5" s="640" t="s">
        <v>385</v>
      </c>
      <c r="B5" s="640"/>
      <c r="C5" s="640"/>
      <c r="D5" s="640"/>
      <c r="E5" s="640"/>
      <c r="F5" s="640"/>
      <c r="G5" s="640"/>
    </row>
    <row r="6" spans="1:7" ht="15.75" customHeight="1">
      <c r="A6" s="612"/>
      <c r="B6" s="612"/>
      <c r="C6" s="612"/>
      <c r="D6" s="612"/>
    </row>
    <row r="7" spans="1:7" ht="20.25" customHeight="1">
      <c r="A7" s="603" t="s">
        <v>338</v>
      </c>
      <c r="B7" s="603"/>
      <c r="C7" s="603"/>
      <c r="D7" s="603"/>
    </row>
    <row r="8" spans="1:7" ht="15.75">
      <c r="A8" s="3"/>
      <c r="B8" s="3"/>
      <c r="C8" s="3"/>
      <c r="D8" s="14"/>
    </row>
    <row r="9" spans="1:7" ht="41.25" customHeight="1">
      <c r="A9" s="45" t="s">
        <v>8</v>
      </c>
      <c r="B9" s="4" t="s">
        <v>334</v>
      </c>
      <c r="C9" s="4" t="s">
        <v>335</v>
      </c>
      <c r="D9" s="4" t="s">
        <v>336</v>
      </c>
    </row>
    <row r="10" spans="1:7" s="20" customFormat="1" ht="20.100000000000001" customHeight="1">
      <c r="A10" s="19"/>
      <c r="B10" s="22">
        <v>0</v>
      </c>
      <c r="C10" s="22">
        <v>0</v>
      </c>
      <c r="D10" s="22">
        <v>0</v>
      </c>
    </row>
    <row r="11" spans="1:7" s="20" customFormat="1" ht="20.100000000000001" customHeight="1">
      <c r="A11" s="21"/>
      <c r="B11" s="22">
        <v>0</v>
      </c>
      <c r="C11" s="22">
        <v>0</v>
      </c>
      <c r="D11" s="22">
        <v>0</v>
      </c>
    </row>
    <row r="12" spans="1:7" ht="20.100000000000001" customHeight="1">
      <c r="A12" s="21"/>
      <c r="B12" s="22">
        <v>0</v>
      </c>
      <c r="C12" s="22">
        <v>0</v>
      </c>
      <c r="D12" s="22">
        <v>0</v>
      </c>
    </row>
    <row r="13" spans="1:7" ht="20.100000000000001" customHeight="1">
      <c r="A13" s="21"/>
      <c r="B13" s="22">
        <v>0</v>
      </c>
      <c r="C13" s="22">
        <v>0</v>
      </c>
      <c r="D13" s="22">
        <v>0</v>
      </c>
    </row>
    <row r="14" spans="1:7" s="20" customFormat="1" ht="20.100000000000001" customHeight="1">
      <c r="A14" s="19"/>
      <c r="B14" s="22">
        <v>0</v>
      </c>
      <c r="C14" s="22">
        <v>0</v>
      </c>
      <c r="D14" s="22">
        <v>0</v>
      </c>
    </row>
    <row r="15" spans="1:7" s="23" customFormat="1" ht="20.100000000000001" customHeight="1">
      <c r="A15" s="21"/>
      <c r="B15" s="22">
        <v>0</v>
      </c>
      <c r="C15" s="22">
        <v>0</v>
      </c>
      <c r="D15" s="22">
        <v>0</v>
      </c>
    </row>
    <row r="16" spans="1:7" s="20" customFormat="1" ht="20.100000000000001" customHeight="1">
      <c r="A16" s="19"/>
      <c r="B16" s="22">
        <v>0</v>
      </c>
      <c r="C16" s="22">
        <v>0</v>
      </c>
      <c r="D16" s="22">
        <v>0</v>
      </c>
    </row>
    <row r="17" spans="1:4" s="23" customFormat="1" ht="20.100000000000001" customHeight="1">
      <c r="A17" s="21"/>
      <c r="B17" s="22">
        <v>0</v>
      </c>
      <c r="C17" s="22">
        <v>0</v>
      </c>
      <c r="D17" s="22">
        <v>0</v>
      </c>
    </row>
    <row r="18" spans="1:4" s="20" customFormat="1" ht="20.100000000000001" customHeight="1">
      <c r="A18" s="19"/>
      <c r="B18" s="22">
        <v>0</v>
      </c>
      <c r="C18" s="22">
        <v>0</v>
      </c>
      <c r="D18" s="22">
        <v>0</v>
      </c>
    </row>
    <row r="19" spans="1:4" ht="20.100000000000001" customHeight="1">
      <c r="A19" s="21"/>
      <c r="B19" s="22">
        <v>0</v>
      </c>
      <c r="C19" s="22">
        <v>0</v>
      </c>
      <c r="D19" s="22">
        <v>0</v>
      </c>
    </row>
    <row r="20" spans="1:4" ht="20.100000000000001" customHeight="1">
      <c r="A20" s="21"/>
      <c r="B20" s="22">
        <v>0</v>
      </c>
      <c r="C20" s="22">
        <v>0</v>
      </c>
      <c r="D20" s="22">
        <v>0</v>
      </c>
    </row>
    <row r="21" spans="1:4" s="20" customFormat="1" ht="20.100000000000001" customHeight="1">
      <c r="A21" s="19"/>
      <c r="B21" s="22">
        <v>0</v>
      </c>
      <c r="C21" s="22">
        <v>0</v>
      </c>
      <c r="D21" s="22">
        <v>0</v>
      </c>
    </row>
    <row r="22" spans="1:4" ht="20.100000000000001" customHeight="1">
      <c r="A22" s="21"/>
      <c r="B22" s="22">
        <v>0</v>
      </c>
      <c r="C22" s="22">
        <v>0</v>
      </c>
      <c r="D22" s="22">
        <v>0</v>
      </c>
    </row>
    <row r="23" spans="1:4" s="20" customFormat="1" ht="20.100000000000001" customHeight="1">
      <c r="A23" s="19"/>
      <c r="B23" s="22">
        <v>0</v>
      </c>
      <c r="C23" s="22">
        <v>0</v>
      </c>
      <c r="D23" s="22">
        <v>0</v>
      </c>
    </row>
    <row r="24" spans="1:4" ht="20.100000000000001" customHeight="1">
      <c r="A24" s="21"/>
      <c r="B24" s="22">
        <v>0</v>
      </c>
      <c r="C24" s="22">
        <v>0</v>
      </c>
      <c r="D24" s="22">
        <v>0</v>
      </c>
    </row>
    <row r="25" spans="1:4" ht="20.100000000000001" customHeight="1">
      <c r="A25" s="21"/>
      <c r="B25" s="22">
        <v>0</v>
      </c>
      <c r="C25" s="22">
        <v>0</v>
      </c>
      <c r="D25" s="22">
        <v>0</v>
      </c>
    </row>
    <row r="26" spans="1:4" s="20" customFormat="1" ht="20.100000000000001" customHeight="1">
      <c r="A26" s="19"/>
      <c r="B26" s="22">
        <v>0</v>
      </c>
      <c r="C26" s="22">
        <v>0</v>
      </c>
      <c r="D26" s="22">
        <v>0</v>
      </c>
    </row>
    <row r="27" spans="1:4" ht="20.100000000000001" customHeight="1">
      <c r="A27" s="21"/>
      <c r="B27" s="22">
        <v>0</v>
      </c>
      <c r="C27" s="22">
        <v>0</v>
      </c>
      <c r="D27" s="22">
        <v>0</v>
      </c>
    </row>
    <row r="28" spans="1:4" ht="20.100000000000001" customHeight="1">
      <c r="A28" s="21"/>
      <c r="B28" s="22">
        <v>0</v>
      </c>
      <c r="C28" s="22">
        <v>0</v>
      </c>
      <c r="D28" s="22">
        <v>0</v>
      </c>
    </row>
    <row r="29" spans="1:4" s="20" customFormat="1" ht="20.100000000000001" customHeight="1">
      <c r="A29" s="19"/>
      <c r="B29" s="22">
        <v>0</v>
      </c>
      <c r="C29" s="22">
        <v>0</v>
      </c>
      <c r="D29" s="22">
        <v>0</v>
      </c>
    </row>
    <row r="30" spans="1:4" ht="20.100000000000001" customHeight="1">
      <c r="A30" s="21"/>
      <c r="B30" s="22">
        <v>0</v>
      </c>
      <c r="C30" s="22">
        <v>0</v>
      </c>
      <c r="D30" s="22">
        <v>0</v>
      </c>
    </row>
    <row r="31" spans="1:4" ht="20.100000000000001" customHeight="1">
      <c r="A31" s="21"/>
      <c r="B31" s="22">
        <v>0</v>
      </c>
      <c r="C31" s="22">
        <v>0</v>
      </c>
      <c r="D31" s="22">
        <v>0</v>
      </c>
    </row>
    <row r="32" spans="1:4" s="20" customFormat="1" ht="20.100000000000001" customHeight="1">
      <c r="A32" s="19"/>
      <c r="B32" s="22">
        <v>0</v>
      </c>
      <c r="C32" s="22">
        <v>0</v>
      </c>
      <c r="D32" s="22">
        <v>0</v>
      </c>
    </row>
    <row r="33" spans="1:6" ht="20.100000000000001" customHeight="1">
      <c r="A33" s="21"/>
      <c r="B33" s="22">
        <v>0</v>
      </c>
      <c r="C33" s="22">
        <v>0</v>
      </c>
      <c r="D33" s="22">
        <v>0</v>
      </c>
    </row>
    <row r="34" spans="1:6" ht="20.100000000000001" customHeight="1">
      <c r="A34" s="21"/>
      <c r="B34" s="22">
        <v>0</v>
      </c>
      <c r="C34" s="22">
        <v>0</v>
      </c>
      <c r="D34" s="22">
        <v>0</v>
      </c>
    </row>
    <row r="35" spans="1:6" ht="20.100000000000001" customHeight="1">
      <c r="A35" s="24" t="s">
        <v>2</v>
      </c>
      <c r="B35" s="6">
        <f>B10+B14+B16+B21+B23+B26+B29+B32+B18</f>
        <v>0</v>
      </c>
      <c r="C35" s="6">
        <f>C10+C14+C16+C21+C23+C26+C29+C32+C18</f>
        <v>0</v>
      </c>
      <c r="D35" s="6">
        <f>D10+D14+D16+D21+D23+D26+D29+D32+D18</f>
        <v>0</v>
      </c>
    </row>
    <row r="36" spans="1:6" ht="20.100000000000001" customHeight="1">
      <c r="A36" s="24" t="s">
        <v>3</v>
      </c>
      <c r="B36" s="5">
        <f>B35/1000</f>
        <v>0</v>
      </c>
      <c r="C36" s="5">
        <f>C35/1000</f>
        <v>0</v>
      </c>
      <c r="D36" s="5">
        <f>D35/1000</f>
        <v>0</v>
      </c>
    </row>
    <row r="37" spans="1:6" ht="15.75">
      <c r="A37" s="3"/>
      <c r="B37" s="3"/>
      <c r="C37" s="3"/>
      <c r="D37" s="3"/>
      <c r="E37" s="1"/>
    </row>
    <row r="38" spans="1:6" ht="15.75">
      <c r="A38" s="3" t="s">
        <v>7</v>
      </c>
      <c r="B38" s="3"/>
      <c r="C38" s="9"/>
      <c r="D38" s="9"/>
      <c r="E38" s="1"/>
    </row>
    <row r="39" spans="1:6" ht="15.75">
      <c r="A39" s="9"/>
      <c r="B39" s="9"/>
      <c r="C39" s="870" t="s">
        <v>5</v>
      </c>
      <c r="D39" s="870"/>
      <c r="E39" s="1"/>
    </row>
    <row r="40" spans="1:6" ht="15.75">
      <c r="A40" s="9"/>
      <c r="B40" s="3"/>
      <c r="C40" s="642"/>
      <c r="D40" s="642"/>
      <c r="E40" s="1"/>
      <c r="F40" s="9"/>
    </row>
  </sheetData>
  <sheetProtection selectLockedCells="1" selectUnlockedCells="1"/>
  <mergeCells count="8">
    <mergeCell ref="C39:D39"/>
    <mergeCell ref="C40:D40"/>
    <mergeCell ref="A2:D2"/>
    <mergeCell ref="A3:D3"/>
    <mergeCell ref="A4:D4"/>
    <mergeCell ref="A5:G5"/>
    <mergeCell ref="A6:D6"/>
    <mergeCell ref="A7:D7"/>
  </mergeCells>
  <printOptions horizontalCentered="1"/>
  <pageMargins left="0.94513888888888886" right="0.19652777777777777" top="0.98402777777777772" bottom="0.98402777777777772" header="0.51180555555555551" footer="0.51180555555555551"/>
  <pageSetup paperSize="9" scale="70" firstPageNumber="0" orientation="portrait" horizontalDpi="300" verticalDpi="300" r:id="rId1"/>
  <headerFooter alignWithMargins="0"/>
</worksheet>
</file>

<file path=xl/worksheets/sheet126.xml><?xml version="1.0" encoding="utf-8"?>
<worksheet xmlns="http://schemas.openxmlformats.org/spreadsheetml/2006/main" xmlns:r="http://schemas.openxmlformats.org/officeDocument/2006/relationships">
  <sheetPr>
    <tabColor rgb="FF00FF00"/>
  </sheetPr>
  <dimension ref="A1:G27"/>
  <sheetViews>
    <sheetView view="pageBreakPreview" zoomScale="66" zoomScaleSheetLayoutView="66" workbookViewId="0">
      <selection activeCell="A23" sqref="A23:IV26"/>
    </sheetView>
  </sheetViews>
  <sheetFormatPr defaultRowHeight="12.75"/>
  <cols>
    <col min="2" max="2" width="9.85546875" customWidth="1"/>
    <col min="3" max="3" width="10.28515625" customWidth="1"/>
    <col min="5" max="5" width="17.42578125" customWidth="1"/>
    <col min="6" max="6" width="18.5703125" customWidth="1"/>
    <col min="7" max="7" width="16.5703125" customWidth="1"/>
  </cols>
  <sheetData>
    <row r="1" spans="1:7" ht="15">
      <c r="A1" s="14"/>
      <c r="B1" s="14"/>
      <c r="C1" s="14"/>
      <c r="D1" s="14"/>
      <c r="E1" s="14"/>
      <c r="F1" s="14"/>
      <c r="G1" s="14"/>
    </row>
    <row r="2" spans="1:7" ht="15.75">
      <c r="A2" s="605" t="s">
        <v>0</v>
      </c>
      <c r="B2" s="605"/>
      <c r="C2" s="605"/>
      <c r="D2" s="605"/>
      <c r="E2" s="605"/>
      <c r="F2" s="605"/>
      <c r="G2" s="605"/>
    </row>
    <row r="3" spans="1:7" ht="15.75" customHeight="1">
      <c r="A3" s="603" t="s">
        <v>368</v>
      </c>
      <c r="B3" s="603"/>
      <c r="C3" s="603"/>
      <c r="D3" s="603"/>
      <c r="E3" s="603"/>
      <c r="F3" s="603"/>
      <c r="G3" s="603"/>
    </row>
    <row r="4" spans="1:7" ht="33.7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33.75" customHeight="1">
      <c r="A8" s="644" t="s">
        <v>8</v>
      </c>
      <c r="B8" s="644"/>
      <c r="C8" s="644"/>
      <c r="D8" s="644"/>
      <c r="E8" s="4" t="s">
        <v>334</v>
      </c>
      <c r="F8" s="4" t="s">
        <v>335</v>
      </c>
      <c r="G8" s="4" t="s">
        <v>336</v>
      </c>
    </row>
    <row r="9" spans="1:7" ht="20.100000000000001" customHeight="1">
      <c r="A9" s="625"/>
      <c r="B9" s="625"/>
      <c r="C9" s="625"/>
      <c r="D9" s="625"/>
      <c r="E9" s="22">
        <v>0</v>
      </c>
      <c r="F9" s="22">
        <v>0</v>
      </c>
      <c r="G9" s="22">
        <v>0</v>
      </c>
    </row>
    <row r="10" spans="1:7" ht="20.100000000000001" customHeight="1">
      <c r="A10" s="625"/>
      <c r="B10" s="625"/>
      <c r="C10" s="625"/>
      <c r="D10" s="625"/>
      <c r="E10" s="22">
        <v>0</v>
      </c>
      <c r="F10" s="22">
        <v>0</v>
      </c>
      <c r="G10" s="22">
        <v>0</v>
      </c>
    </row>
    <row r="11" spans="1:7" ht="20.100000000000001" customHeight="1">
      <c r="A11" s="625"/>
      <c r="B11" s="625"/>
      <c r="C11" s="625"/>
      <c r="D11" s="625"/>
      <c r="E11" s="22">
        <v>0</v>
      </c>
      <c r="F11" s="22">
        <v>0</v>
      </c>
      <c r="G11" s="22">
        <v>0</v>
      </c>
    </row>
    <row r="12" spans="1:7" ht="20.100000000000001" customHeight="1">
      <c r="A12" s="625"/>
      <c r="B12" s="625"/>
      <c r="C12" s="625"/>
      <c r="D12" s="625"/>
      <c r="E12" s="22">
        <v>0</v>
      </c>
      <c r="F12" s="22">
        <v>0</v>
      </c>
      <c r="G12" s="22">
        <v>0</v>
      </c>
    </row>
    <row r="13" spans="1:7" ht="20.100000000000001" customHeight="1">
      <c r="A13" s="625"/>
      <c r="B13" s="625"/>
      <c r="C13" s="625"/>
      <c r="D13" s="625"/>
      <c r="E13" s="22">
        <v>0</v>
      </c>
      <c r="F13" s="22">
        <v>0</v>
      </c>
      <c r="G13" s="22">
        <v>0</v>
      </c>
    </row>
    <row r="14" spans="1:7" ht="20.100000000000001" customHeight="1">
      <c r="A14" s="625"/>
      <c r="B14" s="625"/>
      <c r="C14" s="625"/>
      <c r="D14" s="625"/>
      <c r="E14" s="22">
        <v>0</v>
      </c>
      <c r="F14" s="22">
        <v>0</v>
      </c>
      <c r="G14" s="22">
        <v>0</v>
      </c>
    </row>
    <row r="15" spans="1:7" ht="20.100000000000001" customHeight="1">
      <c r="A15" s="625"/>
      <c r="B15" s="625"/>
      <c r="C15" s="625"/>
      <c r="D15" s="625"/>
      <c r="E15" s="22">
        <v>0</v>
      </c>
      <c r="F15" s="22">
        <v>0</v>
      </c>
      <c r="G15" s="22">
        <v>0</v>
      </c>
    </row>
    <row r="16" spans="1:7" ht="20.100000000000001" customHeight="1">
      <c r="A16" s="625"/>
      <c r="B16" s="625"/>
      <c r="C16" s="625"/>
      <c r="D16" s="625"/>
      <c r="E16" s="22">
        <v>0</v>
      </c>
      <c r="F16" s="22">
        <v>0</v>
      </c>
      <c r="G16" s="22">
        <v>0</v>
      </c>
    </row>
    <row r="17" spans="1:7" ht="20.100000000000001" customHeight="1">
      <c r="A17" s="625"/>
      <c r="B17" s="625"/>
      <c r="C17" s="625"/>
      <c r="D17" s="625"/>
      <c r="E17" s="22">
        <v>0</v>
      </c>
      <c r="F17" s="22">
        <v>0</v>
      </c>
      <c r="G17" s="22">
        <v>0</v>
      </c>
    </row>
    <row r="18" spans="1:7" ht="20.100000000000001" customHeight="1">
      <c r="A18" s="625"/>
      <c r="B18" s="625"/>
      <c r="C18" s="625"/>
      <c r="D18" s="625"/>
      <c r="E18" s="22">
        <v>0</v>
      </c>
      <c r="F18" s="22">
        <v>0</v>
      </c>
      <c r="G18" s="22">
        <v>0</v>
      </c>
    </row>
    <row r="19" spans="1:7" ht="20.100000000000001" customHeight="1">
      <c r="A19" s="625"/>
      <c r="B19" s="625"/>
      <c r="C19" s="625"/>
      <c r="D19" s="625"/>
      <c r="E19" s="22">
        <v>0</v>
      </c>
      <c r="F19" s="22">
        <v>0</v>
      </c>
      <c r="G19" s="22">
        <v>0</v>
      </c>
    </row>
    <row r="20" spans="1:7" ht="20.100000000000001" customHeight="1">
      <c r="A20" s="625"/>
      <c r="B20" s="625"/>
      <c r="C20" s="625"/>
      <c r="D20" s="625"/>
      <c r="E20" s="22">
        <v>0</v>
      </c>
      <c r="F20" s="22">
        <v>0</v>
      </c>
      <c r="G20" s="22">
        <v>0</v>
      </c>
    </row>
    <row r="21" spans="1:7" s="2" customFormat="1" ht="15.95" customHeight="1">
      <c r="A21" s="643" t="s">
        <v>2</v>
      </c>
      <c r="B21" s="643"/>
      <c r="C21" s="643"/>
      <c r="D21" s="643"/>
      <c r="E21" s="17">
        <f>SUM(E9:E20)</f>
        <v>0</v>
      </c>
      <c r="F21" s="17">
        <f>SUM(F9:F20)</f>
        <v>0</v>
      </c>
      <c r="G21" s="17">
        <f>SUM(G9:G20)</f>
        <v>0</v>
      </c>
    </row>
    <row r="22" spans="1:7" s="2" customFormat="1" ht="12.75" customHeight="1">
      <c r="A22" s="643" t="s">
        <v>3</v>
      </c>
      <c r="B22" s="643"/>
      <c r="C22" s="643"/>
      <c r="D22" s="643"/>
      <c r="E22" s="18">
        <f>E21/1000</f>
        <v>0</v>
      </c>
      <c r="F22" s="18">
        <f>F21/1000</f>
        <v>0</v>
      </c>
      <c r="G22" s="18">
        <f>G21/1000</f>
        <v>0</v>
      </c>
    </row>
    <row r="23" spans="1:7" ht="15.75">
      <c r="A23" s="3" t="s">
        <v>4</v>
      </c>
      <c r="B23" s="3"/>
      <c r="C23" s="27"/>
      <c r="D23" s="27"/>
      <c r="E23" s="3"/>
      <c r="F23" s="594"/>
      <c r="G23" s="594"/>
    </row>
    <row r="24" spans="1:7" ht="15.75">
      <c r="A24" s="3"/>
      <c r="B24" s="3"/>
      <c r="C24" s="593" t="s">
        <v>5</v>
      </c>
      <c r="D24" s="593"/>
      <c r="E24" s="3"/>
      <c r="F24" s="593" t="s">
        <v>6</v>
      </c>
      <c r="G24" s="593"/>
    </row>
    <row r="25" spans="1:7" ht="15.75">
      <c r="A25" s="3"/>
      <c r="B25" s="3"/>
      <c r="C25" s="3"/>
      <c r="D25" s="3"/>
      <c r="E25" s="3"/>
      <c r="F25" s="3"/>
      <c r="G25" s="3"/>
    </row>
    <row r="26" spans="1:7" ht="15.75">
      <c r="A26" s="3" t="s">
        <v>7</v>
      </c>
      <c r="B26" s="3"/>
      <c r="C26" s="27"/>
      <c r="D26" s="27"/>
      <c r="E26" s="3"/>
      <c r="F26" s="594"/>
      <c r="G26" s="594"/>
    </row>
    <row r="27" spans="1:7" ht="15.75">
      <c r="A27" s="9"/>
      <c r="B27" s="9"/>
      <c r="C27" s="593" t="s">
        <v>5</v>
      </c>
      <c r="D27" s="593"/>
      <c r="E27" s="3"/>
      <c r="F27" s="593" t="s">
        <v>6</v>
      </c>
      <c r="G27" s="593"/>
    </row>
  </sheetData>
  <sheetProtection selectLockedCells="1" selectUnlockedCells="1"/>
  <mergeCells count="27">
    <mergeCell ref="F26:G26"/>
    <mergeCell ref="C27:D27"/>
    <mergeCell ref="F27:G27"/>
    <mergeCell ref="A20:D20"/>
    <mergeCell ref="A21:D21"/>
    <mergeCell ref="A22:D22"/>
    <mergeCell ref="F23:G23"/>
    <mergeCell ref="C24:D24"/>
    <mergeCell ref="F24:G24"/>
    <mergeCell ref="A19:D19"/>
    <mergeCell ref="A8:D8"/>
    <mergeCell ref="A9:D9"/>
    <mergeCell ref="A10:D10"/>
    <mergeCell ref="A11:D11"/>
    <mergeCell ref="A12:D12"/>
    <mergeCell ref="A13:D13"/>
    <mergeCell ref="A14:D14"/>
    <mergeCell ref="A15:D15"/>
    <mergeCell ref="A16:D16"/>
    <mergeCell ref="A17:D17"/>
    <mergeCell ref="A18:D18"/>
    <mergeCell ref="A7:F7"/>
    <mergeCell ref="A2:G2"/>
    <mergeCell ref="A3:G3"/>
    <mergeCell ref="A4:G4"/>
    <mergeCell ref="A5:G5"/>
    <mergeCell ref="A6:G6"/>
  </mergeCells>
  <printOptions horizontalCentered="1"/>
  <pageMargins left="1.023611111111111" right="0.19652777777777777" top="0.98402777777777772" bottom="0.98402777777777772" header="0.51180555555555551" footer="0.51180555555555551"/>
  <pageSetup paperSize="9" scale="91" firstPageNumber="0" orientation="portrait" horizontalDpi="300" verticalDpi="300" r:id="rId1"/>
  <headerFooter alignWithMargins="0"/>
</worksheet>
</file>

<file path=xl/worksheets/sheet127.xml><?xml version="1.0" encoding="utf-8"?>
<worksheet xmlns="http://schemas.openxmlformats.org/spreadsheetml/2006/main" xmlns:r="http://schemas.openxmlformats.org/officeDocument/2006/relationships">
  <sheetPr>
    <tabColor rgb="FF00FF00"/>
  </sheetPr>
  <dimension ref="A1:M18"/>
  <sheetViews>
    <sheetView view="pageBreakPreview" topLeftCell="A4" zoomScale="66" zoomScaleNormal="66" zoomScaleSheetLayoutView="66" workbookViewId="0">
      <selection activeCell="G49" sqref="G49"/>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52.5" customHeight="1">
      <c r="A9" s="695" t="s">
        <v>370</v>
      </c>
      <c r="B9" s="695"/>
      <c r="C9" s="21"/>
      <c r="D9" s="16"/>
      <c r="E9" s="55">
        <v>0</v>
      </c>
      <c r="F9" s="50">
        <v>0</v>
      </c>
      <c r="G9" s="22">
        <f>E9*F9</f>
        <v>0</v>
      </c>
      <c r="H9" s="55">
        <v>0</v>
      </c>
      <c r="I9" s="22">
        <v>0</v>
      </c>
      <c r="J9" s="22">
        <f>H9*I9</f>
        <v>0</v>
      </c>
      <c r="K9" s="55">
        <v>0</v>
      </c>
      <c r="L9" s="22">
        <v>0</v>
      </c>
      <c r="M9" s="22">
        <f>K9*L9</f>
        <v>0</v>
      </c>
    </row>
    <row r="10" spans="1:13" ht="56.25" customHeight="1">
      <c r="A10" s="695" t="s">
        <v>371</v>
      </c>
      <c r="B10" s="695"/>
      <c r="C10" s="21"/>
      <c r="D10" s="16" t="s">
        <v>17</v>
      </c>
      <c r="E10" s="55">
        <v>0</v>
      </c>
      <c r="F10" s="50">
        <v>0</v>
      </c>
      <c r="G10" s="22">
        <f>E10*F10</f>
        <v>0</v>
      </c>
      <c r="H10" s="55">
        <v>0</v>
      </c>
      <c r="I10" s="22">
        <v>0</v>
      </c>
      <c r="J10" s="22">
        <f>H10*I10</f>
        <v>0</v>
      </c>
      <c r="K10" s="55">
        <v>0</v>
      </c>
      <c r="L10" s="22">
        <v>0</v>
      </c>
      <c r="M10" s="22">
        <f>K10*L10</f>
        <v>0</v>
      </c>
    </row>
    <row r="11" spans="1:13" ht="15.75">
      <c r="A11" s="695" t="s">
        <v>20</v>
      </c>
      <c r="B11" s="695"/>
      <c r="C11" s="21"/>
      <c r="D11" s="16" t="s">
        <v>17</v>
      </c>
      <c r="E11" s="55">
        <v>0</v>
      </c>
      <c r="F11" s="50">
        <v>0</v>
      </c>
      <c r="G11" s="22">
        <f>E11*F11</f>
        <v>0</v>
      </c>
      <c r="H11" s="55">
        <v>0</v>
      </c>
      <c r="I11" s="22">
        <v>0</v>
      </c>
      <c r="J11" s="22">
        <f>H11*I11</f>
        <v>0</v>
      </c>
      <c r="K11" s="55">
        <v>0</v>
      </c>
      <c r="L11" s="22">
        <v>0</v>
      </c>
      <c r="M11" s="22">
        <f>K11*L11</f>
        <v>0</v>
      </c>
    </row>
    <row r="12" spans="1:13" ht="15.75">
      <c r="A12" s="649" t="s">
        <v>2</v>
      </c>
      <c r="B12" s="650"/>
      <c r="C12" s="650"/>
      <c r="D12" s="651"/>
      <c r="E12" s="51" t="s">
        <v>21</v>
      </c>
      <c r="F12" s="51" t="s">
        <v>21</v>
      </c>
      <c r="G12" s="18">
        <f>G9+G10+G11</f>
        <v>0</v>
      </c>
      <c r="H12" s="18"/>
      <c r="I12" s="18"/>
      <c r="J12" s="18">
        <f>J9+J10+J11</f>
        <v>0</v>
      </c>
      <c r="K12" s="18"/>
      <c r="L12" s="18"/>
      <c r="M12" s="18">
        <f>M9+M10+M11</f>
        <v>0</v>
      </c>
    </row>
    <row r="13" spans="1:13" ht="15.75">
      <c r="A13" s="646" t="s">
        <v>3</v>
      </c>
      <c r="B13" s="647"/>
      <c r="C13" s="647"/>
      <c r="D13" s="648"/>
      <c r="E13" s="51" t="s">
        <v>21</v>
      </c>
      <c r="F13" s="51" t="s">
        <v>21</v>
      </c>
      <c r="G13" s="18">
        <f>G12/1000</f>
        <v>0</v>
      </c>
      <c r="H13" s="18"/>
      <c r="I13" s="18"/>
      <c r="J13" s="18">
        <f>J12/1000</f>
        <v>0</v>
      </c>
      <c r="K13" s="18"/>
      <c r="L13" s="18"/>
      <c r="M13" s="65">
        <f>M12/1000</f>
        <v>0</v>
      </c>
    </row>
    <row r="14" spans="1:13" ht="15.75">
      <c r="A14" s="3"/>
      <c r="B14" s="27"/>
      <c r="C14" s="27"/>
      <c r="D14" s="3"/>
      <c r="E14" s="594"/>
      <c r="F14" s="594"/>
      <c r="G14" s="3"/>
      <c r="J14" s="54"/>
    </row>
    <row r="15" spans="1:13" ht="15.75">
      <c r="A15" s="3"/>
      <c r="B15" s="593" t="s">
        <v>5</v>
      </c>
      <c r="C15" s="593"/>
      <c r="D15" s="3"/>
      <c r="E15" s="593" t="s">
        <v>6</v>
      </c>
      <c r="F15" s="593"/>
      <c r="G15" s="3"/>
      <c r="H15" s="593" t="s">
        <v>6</v>
      </c>
      <c r="I15" s="593"/>
      <c r="J15" s="53"/>
    </row>
    <row r="16" spans="1:13" ht="15.75">
      <c r="A16" s="3"/>
      <c r="B16" s="3"/>
      <c r="C16" s="3"/>
      <c r="D16" s="3"/>
      <c r="E16" s="3"/>
      <c r="F16" s="3"/>
      <c r="G16" s="3"/>
      <c r="H16" s="617"/>
      <c r="I16" s="617"/>
      <c r="J16" s="54"/>
    </row>
    <row r="17" spans="1:9" ht="15.75">
      <c r="A17" s="3"/>
      <c r="B17" s="27"/>
      <c r="C17" s="27"/>
      <c r="D17" s="3"/>
      <c r="E17" s="594"/>
      <c r="F17" s="594"/>
      <c r="G17" s="3"/>
      <c r="H17" s="13"/>
      <c r="I17" s="13"/>
    </row>
    <row r="18" spans="1:9" ht="15.75">
      <c r="A18" s="9"/>
      <c r="B18" s="593" t="s">
        <v>5</v>
      </c>
      <c r="C18" s="593"/>
      <c r="D18" s="3"/>
      <c r="E18" s="593" t="s">
        <v>6</v>
      </c>
      <c r="F18" s="593"/>
      <c r="H18" s="612" t="s">
        <v>6</v>
      </c>
      <c r="I18" s="612"/>
    </row>
  </sheetData>
  <sheetProtection selectLockedCells="1" selectUnlockedCells="1"/>
  <mergeCells count="26">
    <mergeCell ref="A11:B11"/>
    <mergeCell ref="A12:D12"/>
    <mergeCell ref="A13:D13"/>
    <mergeCell ref="B18:C18"/>
    <mergeCell ref="E18:F18"/>
    <mergeCell ref="H18:I18"/>
    <mergeCell ref="E14:F14"/>
    <mergeCell ref="B15:C15"/>
    <mergeCell ref="E15:F15"/>
    <mergeCell ref="H15:I15"/>
    <mergeCell ref="H16:I16"/>
    <mergeCell ref="E17:F17"/>
    <mergeCell ref="A9:B9"/>
    <mergeCell ref="A10:B10"/>
    <mergeCell ref="A7:B8"/>
    <mergeCell ref="C7:C8"/>
    <mergeCell ref="D7:D8"/>
    <mergeCell ref="E7:G7"/>
    <mergeCell ref="H7:J7"/>
    <mergeCell ref="K7:M7"/>
    <mergeCell ref="A1:M1"/>
    <mergeCell ref="A2:M2"/>
    <mergeCell ref="A3:M3"/>
    <mergeCell ref="A4:M4"/>
    <mergeCell ref="A5:M5"/>
    <mergeCell ref="A6:J6"/>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128.xml><?xml version="1.0" encoding="utf-8"?>
<worksheet xmlns="http://schemas.openxmlformats.org/spreadsheetml/2006/main" xmlns:r="http://schemas.openxmlformats.org/officeDocument/2006/relationships">
  <sheetPr>
    <tabColor rgb="FF00FF00"/>
  </sheetPr>
  <dimension ref="A1:I21"/>
  <sheetViews>
    <sheetView view="pageBreakPreview" zoomScale="66" zoomScaleSheetLayoutView="66" workbookViewId="0">
      <selection activeCell="A18" sqref="A18:IV21"/>
    </sheetView>
  </sheetViews>
  <sheetFormatPr defaultRowHeight="12.75"/>
  <cols>
    <col min="2" max="2" width="5.85546875" customWidth="1"/>
    <col min="5" max="5" width="20.5703125" customWidth="1"/>
    <col min="6" max="7" width="20.42578125" customWidth="1"/>
  </cols>
  <sheetData>
    <row r="1" spans="1:9" ht="15">
      <c r="A1" s="14"/>
      <c r="B1" s="14"/>
      <c r="C1" s="14"/>
      <c r="D1" s="14"/>
      <c r="E1" s="14"/>
      <c r="F1" s="14"/>
      <c r="G1" s="14"/>
    </row>
    <row r="2" spans="1:9" ht="15.75">
      <c r="A2" s="605" t="s">
        <v>0</v>
      </c>
      <c r="B2" s="605"/>
      <c r="C2" s="605"/>
      <c r="D2" s="605"/>
      <c r="E2" s="605"/>
      <c r="F2" s="605"/>
      <c r="G2" s="605"/>
    </row>
    <row r="3" spans="1:9" ht="46.5" customHeight="1">
      <c r="A3" s="611" t="s">
        <v>373</v>
      </c>
      <c r="B3" s="611"/>
      <c r="C3" s="611"/>
      <c r="D3" s="611"/>
      <c r="E3" s="611"/>
      <c r="F3" s="611"/>
      <c r="G3" s="611"/>
    </row>
    <row r="4" spans="1:9" ht="31.5" customHeight="1">
      <c r="A4" s="606"/>
      <c r="B4" s="606"/>
      <c r="C4" s="606"/>
      <c r="D4" s="606"/>
      <c r="E4" s="606"/>
      <c r="F4" s="606"/>
      <c r="G4" s="606"/>
    </row>
    <row r="5" spans="1:9" ht="15.75" customHeight="1">
      <c r="A5" s="612" t="s">
        <v>1</v>
      </c>
      <c r="B5" s="612"/>
      <c r="C5" s="612"/>
      <c r="D5" s="612"/>
      <c r="E5" s="612"/>
      <c r="F5" s="612"/>
      <c r="G5" s="612"/>
    </row>
    <row r="6" spans="1:9" ht="15.75" customHeight="1">
      <c r="A6" s="603" t="s">
        <v>338</v>
      </c>
      <c r="B6" s="603"/>
      <c r="C6" s="603"/>
      <c r="D6" s="603"/>
      <c r="E6" s="603"/>
      <c r="F6" s="603"/>
      <c r="G6" s="603"/>
    </row>
    <row r="7" spans="1:9" ht="15.75" customHeight="1">
      <c r="A7" s="603"/>
      <c r="B7" s="603"/>
      <c r="C7" s="603"/>
      <c r="D7" s="603"/>
      <c r="E7" s="603"/>
      <c r="F7" s="603"/>
      <c r="G7" s="14"/>
      <c r="I7" s="2"/>
    </row>
    <row r="8" spans="1:9" ht="15.75" customHeight="1">
      <c r="A8" s="603"/>
      <c r="B8" s="603"/>
      <c r="C8" s="603"/>
      <c r="D8" s="603"/>
      <c r="E8" s="603"/>
      <c r="F8" s="603"/>
      <c r="G8" s="14"/>
    </row>
    <row r="9" spans="1:9" ht="15.75">
      <c r="A9" s="3"/>
      <c r="B9" s="3"/>
      <c r="C9" s="3"/>
      <c r="D9" s="3"/>
      <c r="E9" s="3"/>
      <c r="F9" s="3"/>
      <c r="G9" s="14"/>
    </row>
    <row r="10" spans="1:9" ht="14.25" customHeight="1">
      <c r="A10" s="663" t="s">
        <v>8</v>
      </c>
      <c r="B10" s="663"/>
      <c r="C10" s="663"/>
      <c r="D10" s="663"/>
      <c r="E10" s="664" t="s">
        <v>334</v>
      </c>
      <c r="F10" s="664" t="s">
        <v>335</v>
      </c>
      <c r="G10" s="664" t="s">
        <v>336</v>
      </c>
    </row>
    <row r="11" spans="1:9" ht="20.25" customHeight="1">
      <c r="A11" s="663"/>
      <c r="B11" s="663"/>
      <c r="C11" s="663"/>
      <c r="D11" s="663"/>
      <c r="E11" s="665"/>
      <c r="F11" s="665"/>
      <c r="G11" s="665"/>
    </row>
    <row r="12" spans="1:9" ht="32.25" customHeight="1">
      <c r="A12" s="666"/>
      <c r="B12" s="666"/>
      <c r="C12" s="666"/>
      <c r="D12" s="666"/>
      <c r="E12" s="22">
        <v>0</v>
      </c>
      <c r="F12" s="22">
        <v>0</v>
      </c>
      <c r="G12" s="22">
        <v>0</v>
      </c>
    </row>
    <row r="13" spans="1:9" ht="32.25" customHeight="1">
      <c r="A13" s="698"/>
      <c r="B13" s="699"/>
      <c r="C13" s="699"/>
      <c r="D13" s="700"/>
      <c r="E13" s="28"/>
      <c r="F13" s="28"/>
      <c r="G13" s="28"/>
    </row>
    <row r="14" spans="1:9" ht="32.25" customHeight="1">
      <c r="A14" s="698"/>
      <c r="B14" s="699"/>
      <c r="C14" s="699"/>
      <c r="D14" s="700"/>
      <c r="E14" s="28"/>
      <c r="F14" s="28"/>
      <c r="G14" s="28"/>
    </row>
    <row r="15" spans="1:9" ht="32.25" customHeight="1">
      <c r="A15" s="698"/>
      <c r="B15" s="699"/>
      <c r="C15" s="699"/>
      <c r="D15" s="700"/>
      <c r="E15" s="28"/>
      <c r="F15" s="28"/>
      <c r="G15" s="28"/>
    </row>
    <row r="16" spans="1:9" ht="12.75" customHeight="1">
      <c r="A16" s="599" t="s">
        <v>2</v>
      </c>
      <c r="B16" s="599"/>
      <c r="C16" s="599"/>
      <c r="D16" s="599"/>
      <c r="E16" s="5">
        <f>E12</f>
        <v>0</v>
      </c>
      <c r="F16" s="5">
        <f>F12</f>
        <v>0</v>
      </c>
      <c r="G16" s="5">
        <f>G12</f>
        <v>0</v>
      </c>
    </row>
    <row r="17" spans="1:7" ht="15.75">
      <c r="A17" s="599" t="s">
        <v>3</v>
      </c>
      <c r="B17" s="599"/>
      <c r="C17" s="599"/>
      <c r="D17" s="599"/>
      <c r="E17" s="5">
        <f>E16/1000</f>
        <v>0</v>
      </c>
      <c r="F17" s="5">
        <f>F16/1000</f>
        <v>0</v>
      </c>
      <c r="G17" s="5">
        <f>G16/1000</f>
        <v>0</v>
      </c>
    </row>
    <row r="18" spans="1:7" ht="15.75">
      <c r="A18" s="3"/>
      <c r="B18" s="3"/>
      <c r="C18" s="593" t="s">
        <v>5</v>
      </c>
      <c r="D18" s="593"/>
      <c r="E18" s="3"/>
      <c r="F18" s="593" t="s">
        <v>6</v>
      </c>
      <c r="G18" s="593"/>
    </row>
    <row r="19" spans="1:7" ht="15.75">
      <c r="A19" s="3"/>
      <c r="B19" s="3"/>
      <c r="C19" s="3"/>
      <c r="D19" s="3"/>
      <c r="E19" s="3"/>
      <c r="F19" s="3"/>
      <c r="G19" s="3"/>
    </row>
    <row r="20" spans="1:7" ht="15.75">
      <c r="A20" s="3" t="s">
        <v>7</v>
      </c>
      <c r="B20" s="3"/>
      <c r="C20" s="27"/>
      <c r="D20" s="27"/>
      <c r="E20" s="3"/>
      <c r="F20" s="594"/>
      <c r="G20" s="594"/>
    </row>
    <row r="21" spans="1:7" ht="15.75">
      <c r="A21" s="9"/>
      <c r="B21" s="9"/>
      <c r="C21" s="593" t="s">
        <v>5</v>
      </c>
      <c r="D21" s="593"/>
      <c r="E21" s="3"/>
      <c r="F21" s="593" t="s">
        <v>6</v>
      </c>
      <c r="G21" s="593"/>
    </row>
  </sheetData>
  <sheetProtection selectLockedCells="1" selectUnlockedCells="1"/>
  <mergeCells count="22">
    <mergeCell ref="F18:G18"/>
    <mergeCell ref="F20:G20"/>
    <mergeCell ref="C21:D21"/>
    <mergeCell ref="F21:G21"/>
    <mergeCell ref="A13:D13"/>
    <mergeCell ref="A14:D14"/>
    <mergeCell ref="A15:D15"/>
    <mergeCell ref="A16:D16"/>
    <mergeCell ref="A17:D17"/>
    <mergeCell ref="C18:D18"/>
    <mergeCell ref="A12:D12"/>
    <mergeCell ref="A2:G2"/>
    <mergeCell ref="A3:G3"/>
    <mergeCell ref="A4:G4"/>
    <mergeCell ref="A5:G5"/>
    <mergeCell ref="A6:G6"/>
    <mergeCell ref="A7:F7"/>
    <mergeCell ref="A8:F8"/>
    <mergeCell ref="A10:D11"/>
    <mergeCell ref="E10:E11"/>
    <mergeCell ref="F10:F11"/>
    <mergeCell ref="G10:G11"/>
  </mergeCells>
  <pageMargins left="0.94027777777777777" right="0.19652777777777777" top="0.98402777777777772" bottom="0.98402777777777772" header="0.51180555555555551" footer="0.51180555555555551"/>
  <pageSetup paperSize="9" scale="85" firstPageNumber="0" orientation="portrait" horizontalDpi="300" verticalDpi="300" r:id="rId1"/>
  <headerFooter alignWithMargins="0"/>
</worksheet>
</file>

<file path=xl/worksheets/sheet129.xml><?xml version="1.0" encoding="utf-8"?>
<worksheet xmlns="http://schemas.openxmlformats.org/spreadsheetml/2006/main" xmlns:r="http://schemas.openxmlformats.org/officeDocument/2006/relationships">
  <sheetPr>
    <tabColor rgb="FF00FF00"/>
  </sheetPr>
  <dimension ref="A2:K49"/>
  <sheetViews>
    <sheetView view="pageBreakPreview" topLeftCell="A4" zoomScale="66" zoomScaleNormal="66" zoomScaleSheetLayoutView="66" workbookViewId="0">
      <selection activeCell="K38" sqref="K38"/>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374</v>
      </c>
      <c r="B3" s="677"/>
      <c r="C3" s="677"/>
      <c r="D3" s="677"/>
      <c r="E3" s="677"/>
      <c r="F3" s="677"/>
      <c r="G3" s="677"/>
    </row>
    <row r="4" spans="1:7" ht="57" customHeight="1">
      <c r="A4" s="603"/>
      <c r="B4" s="603"/>
      <c r="C4" s="603"/>
      <c r="D4" s="603"/>
      <c r="E4" s="603"/>
      <c r="F4" s="603"/>
      <c r="G4" s="603"/>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abColor rgb="FF00FFFF"/>
  </sheetPr>
  <dimension ref="A1:I42"/>
  <sheetViews>
    <sheetView topLeftCell="A12" zoomScaleSheetLayoutView="66" workbookViewId="0">
      <selection activeCell="G16" sqref="G16"/>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17.25" customHeight="1">
      <c r="A3" s="616" t="s">
        <v>364</v>
      </c>
      <c r="B3" s="616"/>
      <c r="C3" s="616"/>
      <c r="D3" s="616"/>
      <c r="E3" s="616"/>
      <c r="F3" s="616"/>
      <c r="G3" s="616"/>
    </row>
    <row r="4" spans="1:9" ht="48.75" customHeight="1">
      <c r="A4" s="606" t="s">
        <v>444</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2.25"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ht="32.25" customHeight="1">
      <c r="A12" s="604" t="s">
        <v>8</v>
      </c>
      <c r="B12" s="604"/>
      <c r="C12" s="604"/>
      <c r="D12" s="604"/>
      <c r="E12" s="503" t="s">
        <v>996</v>
      </c>
      <c r="F12" s="503" t="s">
        <v>997</v>
      </c>
      <c r="G12" s="503" t="s">
        <v>998</v>
      </c>
    </row>
    <row r="13" spans="1:9" ht="51" customHeight="1">
      <c r="A13" s="638" t="s">
        <v>973</v>
      </c>
      <c r="B13" s="638"/>
      <c r="C13" s="638"/>
      <c r="D13" s="638"/>
      <c r="E13" s="497">
        <v>2673</v>
      </c>
      <c r="F13" s="497">
        <v>2673</v>
      </c>
      <c r="G13" s="497">
        <v>2673</v>
      </c>
    </row>
    <row r="14" spans="1:9" ht="50.25" customHeight="1">
      <c r="A14" s="634" t="s">
        <v>579</v>
      </c>
      <c r="B14" s="635"/>
      <c r="C14" s="635"/>
      <c r="D14" s="636"/>
      <c r="E14" s="497">
        <v>224</v>
      </c>
      <c r="F14" s="497">
        <v>224</v>
      </c>
      <c r="G14" s="497">
        <v>224</v>
      </c>
    </row>
    <row r="15" spans="1:9" ht="47.25" customHeight="1">
      <c r="A15" s="637" t="s">
        <v>580</v>
      </c>
      <c r="B15" s="637"/>
      <c r="C15" s="637"/>
      <c r="D15" s="637"/>
      <c r="E15" s="497">
        <v>1530</v>
      </c>
      <c r="F15" s="497">
        <v>1530</v>
      </c>
      <c r="G15" s="497">
        <v>1530</v>
      </c>
    </row>
    <row r="16" spans="1:9" s="82" customFormat="1" ht="48" customHeight="1">
      <c r="A16" s="637" t="s">
        <v>581</v>
      </c>
      <c r="B16" s="637"/>
      <c r="C16" s="637"/>
      <c r="D16" s="637"/>
      <c r="E16" s="497">
        <v>1571</v>
      </c>
      <c r="F16" s="497">
        <v>1571</v>
      </c>
      <c r="G16" s="497">
        <v>1571</v>
      </c>
    </row>
    <row r="17" spans="1:8" s="82" customFormat="1" ht="46.5" customHeight="1">
      <c r="A17" s="637" t="s">
        <v>971</v>
      </c>
      <c r="B17" s="637"/>
      <c r="C17" s="637"/>
      <c r="D17" s="637"/>
      <c r="E17" s="497">
        <v>2670</v>
      </c>
      <c r="F17" s="497">
        <v>2670</v>
      </c>
      <c r="G17" s="497">
        <v>2670</v>
      </c>
    </row>
    <row r="18" spans="1:8" s="82" customFormat="1" ht="43.5" customHeight="1">
      <c r="A18" s="637" t="s">
        <v>974</v>
      </c>
      <c r="B18" s="637"/>
      <c r="C18" s="637"/>
      <c r="D18" s="637"/>
      <c r="E18" s="497">
        <v>2670</v>
      </c>
      <c r="F18" s="497">
        <v>2670</v>
      </c>
      <c r="G18" s="497">
        <v>2670</v>
      </c>
    </row>
    <row r="19" spans="1:8" s="82" customFormat="1" ht="45" customHeight="1">
      <c r="A19" s="634" t="s">
        <v>582</v>
      </c>
      <c r="B19" s="635"/>
      <c r="C19" s="635"/>
      <c r="D19" s="636"/>
      <c r="E19" s="497">
        <v>2145</v>
      </c>
      <c r="F19" s="497">
        <v>2145</v>
      </c>
      <c r="G19" s="497">
        <v>2145</v>
      </c>
    </row>
    <row r="20" spans="1:8" s="82" customFormat="1" ht="44.25" customHeight="1">
      <c r="A20" s="637" t="s">
        <v>930</v>
      </c>
      <c r="B20" s="637"/>
      <c r="C20" s="637"/>
      <c r="D20" s="637"/>
      <c r="E20" s="497">
        <v>982</v>
      </c>
      <c r="F20" s="497">
        <v>982</v>
      </c>
      <c r="G20" s="497">
        <v>982</v>
      </c>
    </row>
    <row r="21" spans="1:8" ht="43.5" customHeight="1">
      <c r="A21" s="638" t="s">
        <v>972</v>
      </c>
      <c r="B21" s="638"/>
      <c r="C21" s="638"/>
      <c r="D21" s="638"/>
      <c r="E21" s="497">
        <v>1602</v>
      </c>
      <c r="F21" s="497">
        <v>1602</v>
      </c>
      <c r="G21" s="497">
        <v>1602</v>
      </c>
    </row>
    <row r="22" spans="1:8" ht="16.5" customHeight="1">
      <c r="A22" s="599" t="s">
        <v>2</v>
      </c>
      <c r="B22" s="599"/>
      <c r="C22" s="599"/>
      <c r="D22" s="599"/>
      <c r="E22" s="47">
        <f>SUM(E13:E21)</f>
        <v>16067</v>
      </c>
      <c r="F22" s="47">
        <f>SUM(F13:F21)</f>
        <v>16067</v>
      </c>
      <c r="G22" s="47">
        <f>SUM(G13:G21)</f>
        <v>16067</v>
      </c>
    </row>
    <row r="23" spans="1:8" ht="15.75">
      <c r="A23" s="599" t="s">
        <v>3</v>
      </c>
      <c r="B23" s="599"/>
      <c r="C23" s="599"/>
      <c r="D23" s="599"/>
      <c r="E23" s="47">
        <f>E22/1000</f>
        <v>16.067</v>
      </c>
      <c r="F23" s="47">
        <f>F22/1000</f>
        <v>16.067</v>
      </c>
      <c r="G23" s="47">
        <f>G22/1000</f>
        <v>16.067</v>
      </c>
    </row>
    <row r="24" spans="1:8" ht="15.75">
      <c r="A24" s="600" t="s">
        <v>411</v>
      </c>
      <c r="B24" s="601"/>
      <c r="C24" s="601"/>
      <c r="D24" s="602"/>
      <c r="E24" s="52"/>
      <c r="F24" s="52"/>
      <c r="G24" s="52"/>
      <c r="H24" s="8"/>
    </row>
    <row r="25" spans="1:8" ht="15.75">
      <c r="A25" s="595" t="s">
        <v>412</v>
      </c>
      <c r="B25" s="596"/>
      <c r="C25" s="596"/>
      <c r="D25" s="597"/>
      <c r="E25" s="52">
        <f>E22-E26-E27</f>
        <v>6067</v>
      </c>
      <c r="F25" s="80">
        <f t="shared" ref="F25:G25" si="0">F22-F26-F27</f>
        <v>6067</v>
      </c>
      <c r="G25" s="80">
        <f t="shared" si="0"/>
        <v>6067</v>
      </c>
      <c r="H25" s="8"/>
    </row>
    <row r="26" spans="1:8" ht="15.75">
      <c r="A26" s="595" t="s">
        <v>413</v>
      </c>
      <c r="B26" s="596"/>
      <c r="C26" s="596"/>
      <c r="D26" s="597"/>
      <c r="E26" s="52">
        <v>5000</v>
      </c>
      <c r="F26" s="80">
        <v>5000</v>
      </c>
      <c r="G26" s="80">
        <v>5000</v>
      </c>
      <c r="H26" s="8"/>
    </row>
    <row r="27" spans="1:8" ht="15.75">
      <c r="A27" s="595" t="s">
        <v>414</v>
      </c>
      <c r="B27" s="596"/>
      <c r="C27" s="596"/>
      <c r="D27" s="597"/>
      <c r="E27" s="52">
        <v>5000</v>
      </c>
      <c r="F27" s="80">
        <v>5000</v>
      </c>
      <c r="G27" s="80">
        <v>5000</v>
      </c>
      <c r="H27" s="8"/>
    </row>
    <row r="28" spans="1:8" ht="42" customHeight="1">
      <c r="A28" s="3" t="s">
        <v>4</v>
      </c>
      <c r="B28" s="3"/>
      <c r="C28" s="27"/>
      <c r="D28" s="27"/>
      <c r="E28" s="3"/>
      <c r="F28" s="594" t="s">
        <v>445</v>
      </c>
      <c r="G28" s="594"/>
      <c r="H28" s="9"/>
    </row>
    <row r="29" spans="1:8" ht="15.75">
      <c r="A29" s="3"/>
      <c r="B29" s="3"/>
      <c r="C29" s="593" t="s">
        <v>5</v>
      </c>
      <c r="D29" s="593"/>
      <c r="E29" s="3"/>
      <c r="F29" s="593" t="s">
        <v>6</v>
      </c>
      <c r="G29" s="593"/>
      <c r="H29" s="9"/>
    </row>
    <row r="30" spans="1:8" ht="15.75">
      <c r="A30" s="3"/>
      <c r="B30" s="3"/>
      <c r="C30" s="3"/>
      <c r="D30" s="3"/>
      <c r="E30" s="3"/>
      <c r="F30" s="3"/>
      <c r="G30" s="3"/>
      <c r="H30" s="9"/>
    </row>
    <row r="31" spans="1:8" ht="15.75">
      <c r="A31" s="3" t="s">
        <v>7</v>
      </c>
      <c r="B31" s="3"/>
      <c r="C31" s="27"/>
      <c r="D31" s="27"/>
      <c r="E31" s="3"/>
      <c r="F31" s="594" t="s">
        <v>446</v>
      </c>
      <c r="G31" s="594"/>
      <c r="H31" s="9"/>
    </row>
    <row r="32" spans="1:8" ht="15.75">
      <c r="A32" s="9"/>
      <c r="B32" s="9"/>
      <c r="C32" s="593" t="s">
        <v>5</v>
      </c>
      <c r="D32" s="593"/>
      <c r="E32" s="3"/>
      <c r="F32" s="593" t="s">
        <v>6</v>
      </c>
      <c r="G32" s="593"/>
    </row>
    <row r="33" spans="1:6" ht="15.75">
      <c r="A33" s="9"/>
      <c r="B33" s="9"/>
      <c r="C33" s="9"/>
      <c r="D33" s="9"/>
      <c r="E33" s="9"/>
      <c r="F33" s="9"/>
    </row>
    <row r="34" spans="1:6" ht="15.75">
      <c r="A34" s="9"/>
      <c r="B34" s="9"/>
      <c r="C34" s="9"/>
      <c r="D34" s="9"/>
      <c r="E34" s="9"/>
      <c r="F34" s="9"/>
    </row>
    <row r="35" spans="1:6" ht="15">
      <c r="A35" s="13"/>
      <c r="B35" s="13"/>
      <c r="C35" s="13"/>
      <c r="D35" s="13"/>
      <c r="E35" s="13"/>
      <c r="F35" s="13"/>
    </row>
    <row r="36" spans="1:6" ht="15">
      <c r="A36" s="14"/>
      <c r="B36" s="14"/>
      <c r="C36" s="14"/>
      <c r="D36" s="14"/>
      <c r="E36" s="14"/>
      <c r="F36" s="14"/>
    </row>
    <row r="37" spans="1:6" ht="15">
      <c r="A37" s="14"/>
      <c r="B37" s="14"/>
      <c r="C37" s="14"/>
      <c r="D37" s="14"/>
      <c r="E37" s="14"/>
      <c r="F37" s="14"/>
    </row>
    <row r="38" spans="1:6" ht="15">
      <c r="A38" s="14"/>
      <c r="B38" s="14"/>
      <c r="C38" s="14"/>
      <c r="D38" s="14"/>
      <c r="E38" s="14"/>
      <c r="F38" s="14"/>
    </row>
    <row r="39" spans="1:6" ht="15">
      <c r="F39" s="14"/>
    </row>
    <row r="40" spans="1:6" ht="15">
      <c r="F40" s="14"/>
    </row>
    <row r="41" spans="1:6" ht="15">
      <c r="F41" s="14"/>
    </row>
    <row r="42" spans="1:6" ht="15">
      <c r="F42" s="14"/>
    </row>
  </sheetData>
  <sheetProtection selectLockedCells="1" selectUnlockedCells="1"/>
  <mergeCells count="29">
    <mergeCell ref="C32:D32"/>
    <mergeCell ref="F32:G32"/>
    <mergeCell ref="A15:D15"/>
    <mergeCell ref="A2:G2"/>
    <mergeCell ref="A3:G3"/>
    <mergeCell ref="A4:G4"/>
    <mergeCell ref="A5:G5"/>
    <mergeCell ref="A6:G6"/>
    <mergeCell ref="A7:F7"/>
    <mergeCell ref="F31:G31"/>
    <mergeCell ref="A8:F8"/>
    <mergeCell ref="A12:D12"/>
    <mergeCell ref="A13:D13"/>
    <mergeCell ref="A21:D21"/>
    <mergeCell ref="A22:D22"/>
    <mergeCell ref="A23:D23"/>
    <mergeCell ref="F28:G28"/>
    <mergeCell ref="C29:D29"/>
    <mergeCell ref="F29:G29"/>
    <mergeCell ref="A14:D14"/>
    <mergeCell ref="A24:D24"/>
    <mergeCell ref="A25:D25"/>
    <mergeCell ref="A26:D26"/>
    <mergeCell ref="A27:D27"/>
    <mergeCell ref="A16:D16"/>
    <mergeCell ref="A17:D17"/>
    <mergeCell ref="A18:D18"/>
    <mergeCell ref="A19:D19"/>
    <mergeCell ref="A20:D20"/>
  </mergeCells>
  <pageMargins left="1" right="0.39374999999999999" top="0.98402777777777772" bottom="0.98402777777777772" header="0.51180555555555551" footer="0.51180555555555551"/>
  <pageSetup paperSize="9" scale="93" firstPageNumber="0" orientation="portrait" r:id="rId1"/>
  <headerFooter alignWithMargins="0"/>
</worksheet>
</file>

<file path=xl/worksheets/sheet130.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G10" sqref="G10"/>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 customHeight="1">
      <c r="A3" s="603" t="s">
        <v>361</v>
      </c>
      <c r="B3" s="603"/>
      <c r="C3" s="603"/>
      <c r="D3" s="603"/>
      <c r="E3" s="603"/>
      <c r="F3" s="603"/>
      <c r="G3" s="603"/>
    </row>
    <row r="4" spans="1:7" ht="54.75" customHeight="1">
      <c r="A4" s="606" t="s">
        <v>457</v>
      </c>
      <c r="B4" s="606"/>
      <c r="C4" s="606"/>
      <c r="D4" s="606"/>
      <c r="E4" s="606"/>
      <c r="F4" s="606"/>
      <c r="G4" s="606"/>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t="s">
        <v>880</v>
      </c>
      <c r="B10" s="695"/>
      <c r="C10" s="695"/>
      <c r="D10" s="695"/>
      <c r="E10" s="22">
        <v>40000</v>
      </c>
      <c r="F10" s="22">
        <v>40000</v>
      </c>
      <c r="G10" s="56">
        <v>40000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40000</v>
      </c>
      <c r="F42" s="5">
        <f>F10+F31+F32+F33+F34+F35+F36+F37+F38+F39+F40+F41</f>
        <v>40000</v>
      </c>
      <c r="G42" s="5">
        <f>G10+G31+G32+G33+G34+G35+G36+G37+G38+G39+G40+G41</f>
        <v>40000</v>
      </c>
    </row>
    <row r="43" spans="1:7" ht="12.75" customHeight="1">
      <c r="A43" s="599" t="s">
        <v>3</v>
      </c>
      <c r="B43" s="599"/>
      <c r="C43" s="599"/>
      <c r="D43" s="599"/>
      <c r="E43" s="5">
        <f>E42/1000</f>
        <v>40</v>
      </c>
      <c r="F43" s="5">
        <f>F42/1000</f>
        <v>40</v>
      </c>
      <c r="G43" s="5">
        <f>G42/1000</f>
        <v>40</v>
      </c>
    </row>
    <row r="44" spans="1:7">
      <c r="A44" s="668"/>
      <c r="B44" s="668"/>
    </row>
    <row r="45" spans="1:7" ht="15.75">
      <c r="A45" s="3" t="s">
        <v>4</v>
      </c>
      <c r="B45" s="3"/>
      <c r="C45" s="27"/>
      <c r="D45" s="27"/>
      <c r="E45" s="3"/>
      <c r="F45" s="594" t="s">
        <v>445</v>
      </c>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t="s">
        <v>446</v>
      </c>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1.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G42" sqref="G42"/>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03" t="s">
        <v>375</v>
      </c>
      <c r="B3" s="603"/>
      <c r="C3" s="603"/>
      <c r="D3" s="603"/>
      <c r="E3" s="603"/>
      <c r="F3" s="603"/>
      <c r="G3" s="603"/>
    </row>
    <row r="4" spans="1:7" ht="54"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2.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376</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3.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377</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4.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388</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5.xml><?xml version="1.0" encoding="utf-8"?>
<worksheet xmlns="http://schemas.openxmlformats.org/spreadsheetml/2006/main" xmlns:r="http://schemas.openxmlformats.org/officeDocument/2006/relationships">
  <sheetPr>
    <tabColor rgb="FF00FF00"/>
  </sheetPr>
  <dimension ref="A1:H20"/>
  <sheetViews>
    <sheetView view="pageBreakPreview" zoomScale="66" zoomScaleSheetLayoutView="66" workbookViewId="0">
      <selection activeCell="I27" sqref="I27"/>
    </sheetView>
  </sheetViews>
  <sheetFormatPr defaultRowHeight="12.75"/>
  <cols>
    <col min="1" max="1" width="17.5703125" customWidth="1"/>
    <col min="3" max="3" width="12.28515625" customWidth="1"/>
    <col min="4" max="4" width="6.28515625" customWidth="1"/>
    <col min="5" max="5" width="15.5703125" customWidth="1"/>
    <col min="6" max="7" width="15.28515625" customWidth="1"/>
  </cols>
  <sheetData>
    <row r="1" spans="1:7" ht="15">
      <c r="A1" s="14"/>
      <c r="B1" s="14"/>
      <c r="C1" s="14"/>
      <c r="D1" s="14"/>
      <c r="E1" s="14"/>
      <c r="F1" s="14"/>
      <c r="G1" s="14"/>
    </row>
    <row r="2" spans="1:7" ht="15.75">
      <c r="A2" s="605" t="s">
        <v>0</v>
      </c>
      <c r="B2" s="605"/>
      <c r="C2" s="605"/>
      <c r="D2" s="605"/>
      <c r="E2" s="605"/>
      <c r="F2" s="605"/>
      <c r="G2" s="605"/>
    </row>
    <row r="3" spans="1:7" ht="37.5" customHeight="1">
      <c r="A3" s="611" t="s">
        <v>378</v>
      </c>
      <c r="B3" s="611"/>
      <c r="C3" s="611"/>
      <c r="D3" s="611"/>
      <c r="E3" s="611"/>
      <c r="F3" s="611"/>
      <c r="G3" s="611"/>
    </row>
    <row r="4" spans="1:7" ht="58.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15.75">
      <c r="A8" s="3"/>
      <c r="B8" s="3"/>
      <c r="C8" s="3"/>
      <c r="D8" s="3"/>
      <c r="E8" s="3"/>
      <c r="F8" s="3"/>
      <c r="G8" s="14"/>
    </row>
    <row r="9" spans="1:7" ht="15.75">
      <c r="A9" s="3"/>
      <c r="B9" s="3"/>
      <c r="C9" s="3"/>
      <c r="D9" s="3"/>
      <c r="E9" s="3"/>
      <c r="F9" s="3"/>
      <c r="G9" s="14"/>
    </row>
    <row r="10" spans="1:7" ht="15.75">
      <c r="A10" s="3"/>
      <c r="B10" s="3"/>
      <c r="C10" s="3"/>
      <c r="D10" s="3"/>
      <c r="E10" s="3"/>
      <c r="F10" s="3"/>
      <c r="G10" s="14"/>
    </row>
    <row r="11" spans="1:7" ht="35.25" customHeight="1">
      <c r="A11" s="658" t="s">
        <v>26</v>
      </c>
      <c r="B11" s="658"/>
      <c r="C11" s="658"/>
      <c r="D11" s="652"/>
      <c r="E11" s="57" t="s">
        <v>334</v>
      </c>
      <c r="F11" s="57" t="s">
        <v>335</v>
      </c>
      <c r="G11" s="57" t="s">
        <v>336</v>
      </c>
    </row>
    <row r="12" spans="1:7" ht="30" customHeight="1">
      <c r="A12" s="851" t="s">
        <v>27</v>
      </c>
      <c r="B12" s="851"/>
      <c r="C12" s="851"/>
      <c r="D12" s="852"/>
      <c r="E12" s="58">
        <v>0</v>
      </c>
      <c r="F12" s="58">
        <v>0</v>
      </c>
      <c r="G12" s="58">
        <v>0</v>
      </c>
    </row>
    <row r="13" spans="1:7" ht="30" customHeight="1">
      <c r="A13" s="851" t="s">
        <v>28</v>
      </c>
      <c r="B13" s="851"/>
      <c r="C13" s="851"/>
      <c r="D13" s="851"/>
      <c r="E13" s="59">
        <f>E12*366</f>
        <v>0</v>
      </c>
      <c r="F13" s="59">
        <f>F12*365</f>
        <v>0</v>
      </c>
      <c r="G13" s="59">
        <f>G12*365</f>
        <v>0</v>
      </c>
    </row>
    <row r="14" spans="1:7" ht="36" customHeight="1">
      <c r="A14" s="851" t="s">
        <v>29</v>
      </c>
      <c r="B14" s="851"/>
      <c r="C14" s="851"/>
      <c r="D14" s="851"/>
      <c r="E14" s="49">
        <v>0</v>
      </c>
      <c r="F14" s="49">
        <v>0</v>
      </c>
      <c r="G14" s="49">
        <v>0</v>
      </c>
    </row>
    <row r="15" spans="1:7" ht="27" customHeight="1">
      <c r="A15" s="850" t="s">
        <v>2</v>
      </c>
      <c r="B15" s="850"/>
      <c r="C15" s="850"/>
      <c r="D15" s="850"/>
      <c r="E15" s="5">
        <f>E13*E14</f>
        <v>0</v>
      </c>
      <c r="F15" s="5">
        <f>F13*F14</f>
        <v>0</v>
      </c>
      <c r="G15" s="5">
        <f>G13*G14</f>
        <v>0</v>
      </c>
    </row>
    <row r="16" spans="1:7" ht="28.5" customHeight="1">
      <c r="A16" s="850" t="s">
        <v>25</v>
      </c>
      <c r="B16" s="850"/>
      <c r="C16" s="850"/>
      <c r="D16" s="850"/>
      <c r="E16" s="5">
        <f>E15/1000</f>
        <v>0</v>
      </c>
      <c r="F16" s="5">
        <f>F15/1000</f>
        <v>0</v>
      </c>
      <c r="G16" s="5">
        <f>G15/1000</f>
        <v>0</v>
      </c>
    </row>
    <row r="17" spans="1:8" ht="15.75">
      <c r="A17" s="3"/>
      <c r="B17" s="593" t="s">
        <v>5</v>
      </c>
      <c r="C17" s="593"/>
      <c r="D17" s="54"/>
      <c r="E17" s="593" t="s">
        <v>6</v>
      </c>
      <c r="F17" s="593"/>
      <c r="G17" s="593"/>
      <c r="H17" s="9"/>
    </row>
    <row r="18" spans="1:8" ht="15.75">
      <c r="A18" s="3"/>
      <c r="B18" s="3"/>
      <c r="C18" s="3"/>
      <c r="D18" s="9"/>
      <c r="E18" s="3"/>
      <c r="F18" s="3"/>
      <c r="G18" s="3"/>
      <c r="H18" s="9"/>
    </row>
    <row r="19" spans="1:8" ht="15.75">
      <c r="A19" s="3" t="s">
        <v>7</v>
      </c>
      <c r="B19" s="27"/>
      <c r="C19" s="27"/>
      <c r="D19" s="9"/>
      <c r="E19" s="594"/>
      <c r="F19" s="594"/>
      <c r="G19" s="594"/>
      <c r="H19" s="9"/>
    </row>
    <row r="20" spans="1:8" ht="15.75">
      <c r="A20" s="9"/>
      <c r="B20" s="593" t="s">
        <v>5</v>
      </c>
      <c r="C20" s="593"/>
      <c r="D20" s="54"/>
      <c r="E20" s="612" t="s">
        <v>6</v>
      </c>
      <c r="F20" s="612"/>
      <c r="G20" s="612"/>
      <c r="H20" s="9"/>
    </row>
  </sheetData>
  <sheetProtection selectLockedCells="1" selectUnlockedCells="1"/>
  <mergeCells count="17">
    <mergeCell ref="E19:G19"/>
    <mergeCell ref="B20:C20"/>
    <mergeCell ref="E20:G20"/>
    <mergeCell ref="A11:D11"/>
    <mergeCell ref="A12:D12"/>
    <mergeCell ref="A13:D13"/>
    <mergeCell ref="A14:D14"/>
    <mergeCell ref="A15:D15"/>
    <mergeCell ref="A16:D16"/>
    <mergeCell ref="B17:C17"/>
    <mergeCell ref="E17:G17"/>
    <mergeCell ref="A7:F7"/>
    <mergeCell ref="A2:G2"/>
    <mergeCell ref="A3:G3"/>
    <mergeCell ref="A4:G4"/>
    <mergeCell ref="A5:G5"/>
    <mergeCell ref="A6:G6"/>
  </mergeCells>
  <pageMargins left="0.90972222222222221" right="0.19652777777777777" top="0.98402777777777772" bottom="0.98402777777777772" header="0.51180555555555551" footer="0.51180555555555551"/>
  <pageSetup paperSize="9" firstPageNumber="0" orientation="portrait" horizontalDpi="300" verticalDpi="300" r:id="rId1"/>
  <headerFooter alignWithMargins="0"/>
</worksheet>
</file>

<file path=xl/worksheets/sheet136.xml><?xml version="1.0" encoding="utf-8"?>
<worksheet xmlns="http://schemas.openxmlformats.org/spreadsheetml/2006/main" xmlns:r="http://schemas.openxmlformats.org/officeDocument/2006/relationships">
  <sheetPr>
    <tabColor rgb="FF00FF00"/>
  </sheetPr>
  <dimension ref="A2:H18"/>
  <sheetViews>
    <sheetView view="pageBreakPreview" zoomScale="66" zoomScaleSheetLayoutView="66" workbookViewId="0">
      <selection activeCell="P36" sqref="P36"/>
    </sheetView>
  </sheetViews>
  <sheetFormatPr defaultRowHeight="12.75"/>
  <cols>
    <col min="1" max="1" width="18.28515625" customWidth="1"/>
    <col min="4" max="4" width="9.42578125" customWidth="1"/>
    <col min="5" max="5" width="16" customWidth="1"/>
    <col min="6" max="6" width="16.7109375" customWidth="1"/>
    <col min="7" max="7" width="16.28515625" customWidth="1"/>
  </cols>
  <sheetData>
    <row r="2" spans="1:8" ht="15.75">
      <c r="A2" s="605" t="s">
        <v>0</v>
      </c>
      <c r="B2" s="605"/>
      <c r="C2" s="605"/>
      <c r="D2" s="605"/>
      <c r="E2" s="605"/>
      <c r="F2" s="605"/>
      <c r="G2" s="605"/>
    </row>
    <row r="3" spans="1:8" ht="35.25" customHeight="1">
      <c r="A3" s="611" t="s">
        <v>379</v>
      </c>
      <c r="B3" s="611"/>
      <c r="C3" s="611"/>
      <c r="D3" s="611"/>
      <c r="E3" s="611"/>
      <c r="F3" s="611"/>
      <c r="G3" s="611"/>
    </row>
    <row r="4" spans="1:8" ht="46.5" customHeight="1">
      <c r="A4" s="606"/>
      <c r="B4" s="606"/>
      <c r="C4" s="606"/>
      <c r="D4" s="606"/>
      <c r="E4" s="606"/>
      <c r="F4" s="606"/>
      <c r="G4" s="606"/>
    </row>
    <row r="5" spans="1:8" ht="15.75" customHeight="1">
      <c r="A5" s="737" t="s">
        <v>1</v>
      </c>
      <c r="B5" s="737"/>
      <c r="C5" s="737"/>
      <c r="D5" s="737"/>
      <c r="E5" s="737"/>
      <c r="F5" s="737"/>
      <c r="G5" s="737"/>
    </row>
    <row r="6" spans="1:8" ht="15.75" customHeight="1">
      <c r="A6" s="603" t="s">
        <v>338</v>
      </c>
      <c r="B6" s="603"/>
      <c r="C6" s="603"/>
      <c r="D6" s="603"/>
      <c r="E6" s="603"/>
      <c r="F6" s="603"/>
      <c r="G6" s="603"/>
    </row>
    <row r="7" spans="1:8" ht="15.75" customHeight="1">
      <c r="A7" s="603"/>
      <c r="B7" s="603"/>
      <c r="C7" s="603"/>
      <c r="D7" s="603"/>
      <c r="E7" s="603"/>
      <c r="F7" s="603"/>
    </row>
    <row r="8" spans="1:8">
      <c r="A8" s="1"/>
      <c r="B8" s="1"/>
      <c r="C8" s="1"/>
      <c r="D8" s="1"/>
      <c r="E8" s="1"/>
      <c r="F8" s="1"/>
    </row>
    <row r="9" spans="1:8" ht="34.5" customHeight="1">
      <c r="A9" s="741" t="s">
        <v>26</v>
      </c>
      <c r="B9" s="741"/>
      <c r="C9" s="741"/>
      <c r="D9" s="741"/>
      <c r="E9" s="57" t="s">
        <v>334</v>
      </c>
      <c r="F9" s="57" t="s">
        <v>335</v>
      </c>
      <c r="G9" s="57" t="s">
        <v>336</v>
      </c>
    </row>
    <row r="10" spans="1:8" ht="30" customHeight="1">
      <c r="A10" s="742" t="s">
        <v>27</v>
      </c>
      <c r="B10" s="742"/>
      <c r="C10" s="742"/>
      <c r="D10" s="742"/>
      <c r="E10" s="46">
        <v>0</v>
      </c>
      <c r="F10" s="46"/>
      <c r="G10" s="46"/>
    </row>
    <row r="11" spans="1:8" ht="30" customHeight="1">
      <c r="A11" s="742" t="s">
        <v>28</v>
      </c>
      <c r="B11" s="742"/>
      <c r="C11" s="742"/>
      <c r="D11" s="742"/>
      <c r="E11" s="46"/>
      <c r="F11" s="46"/>
      <c r="G11" s="46"/>
    </row>
    <row r="12" spans="1:8" ht="30" customHeight="1">
      <c r="A12" s="742" t="s">
        <v>30</v>
      </c>
      <c r="B12" s="742"/>
      <c r="C12" s="742"/>
      <c r="D12" s="742"/>
      <c r="E12" s="46"/>
      <c r="F12" s="46"/>
      <c r="G12" s="46"/>
    </row>
    <row r="13" spans="1:8" ht="30" customHeight="1">
      <c r="A13" s="599" t="s">
        <v>2</v>
      </c>
      <c r="B13" s="599"/>
      <c r="C13" s="599"/>
      <c r="D13" s="599"/>
      <c r="E13" s="5">
        <f>E10+E11+E12</f>
        <v>0</v>
      </c>
      <c r="F13" s="5">
        <f>F11*F12</f>
        <v>0</v>
      </c>
      <c r="G13" s="5">
        <f>G11*G12</f>
        <v>0</v>
      </c>
    </row>
    <row r="14" spans="1:8" ht="30" customHeight="1">
      <c r="A14" s="599" t="s">
        <v>25</v>
      </c>
      <c r="B14" s="599"/>
      <c r="C14" s="599"/>
      <c r="D14" s="599"/>
      <c r="E14" s="5">
        <f>E13/1000</f>
        <v>0</v>
      </c>
      <c r="F14" s="5">
        <f>F13/1000</f>
        <v>0</v>
      </c>
      <c r="G14" s="5">
        <f>G13/1000</f>
        <v>0</v>
      </c>
    </row>
    <row r="15" spans="1:8" ht="15.75">
      <c r="A15" s="3"/>
      <c r="B15" s="853" t="s">
        <v>5</v>
      </c>
      <c r="C15" s="853"/>
      <c r="D15" s="25"/>
      <c r="E15" s="853" t="s">
        <v>6</v>
      </c>
      <c r="F15" s="853"/>
      <c r="G15" s="853"/>
      <c r="H15" s="9"/>
    </row>
    <row r="16" spans="1:8" ht="15.75">
      <c r="A16" s="3"/>
      <c r="B16" s="1"/>
      <c r="C16" s="1"/>
      <c r="D16" s="12"/>
      <c r="E16" s="1"/>
      <c r="F16" s="1"/>
      <c r="G16" s="1"/>
      <c r="H16" s="9"/>
    </row>
    <row r="17" spans="1:8" ht="15.75">
      <c r="A17" s="3" t="s">
        <v>7</v>
      </c>
      <c r="B17" s="11"/>
      <c r="C17" s="11"/>
      <c r="D17" s="12"/>
      <c r="E17" s="854"/>
      <c r="F17" s="854"/>
      <c r="G17" s="854"/>
      <c r="H17" s="9"/>
    </row>
    <row r="18" spans="1:8" ht="15.75">
      <c r="A18" s="9"/>
      <c r="B18" s="853" t="s">
        <v>5</v>
      </c>
      <c r="C18" s="853"/>
      <c r="D18" s="25"/>
      <c r="E18" s="728" t="s">
        <v>6</v>
      </c>
      <c r="F18" s="728"/>
      <c r="G18" s="728"/>
      <c r="H18" s="9"/>
    </row>
  </sheetData>
  <sheetProtection selectLockedCells="1" selectUnlockedCells="1"/>
  <mergeCells count="17">
    <mergeCell ref="E17:G17"/>
    <mergeCell ref="B18:C18"/>
    <mergeCell ref="E18:G18"/>
    <mergeCell ref="A9:D9"/>
    <mergeCell ref="A10:D10"/>
    <mergeCell ref="A11:D11"/>
    <mergeCell ref="A12:D12"/>
    <mergeCell ref="A13:D13"/>
    <mergeCell ref="A14:D14"/>
    <mergeCell ref="B15:C15"/>
    <mergeCell ref="E15:G15"/>
    <mergeCell ref="A7:F7"/>
    <mergeCell ref="A2:G2"/>
    <mergeCell ref="A3:G3"/>
    <mergeCell ref="A4:G4"/>
    <mergeCell ref="A5:G5"/>
    <mergeCell ref="A6:G6"/>
  </mergeCells>
  <pageMargins left="0.94027777777777777" right="0.19652777777777777" top="0.98402777777777772" bottom="0.98402777777777772" header="0.51180555555555551" footer="0.51180555555555551"/>
  <pageSetup paperSize="9" scale="97" firstPageNumber="0" orientation="portrait" horizontalDpi="300" verticalDpi="300" r:id="rId1"/>
  <headerFooter alignWithMargins="0"/>
</worksheet>
</file>

<file path=xl/worksheets/sheet137.xml><?xml version="1.0" encoding="utf-8"?>
<worksheet xmlns="http://schemas.openxmlformats.org/spreadsheetml/2006/main" xmlns:r="http://schemas.openxmlformats.org/officeDocument/2006/relationships">
  <sheetPr>
    <tabColor rgb="FF00FF00"/>
  </sheetPr>
  <dimension ref="A2:K49"/>
  <sheetViews>
    <sheetView view="pageBreakPreview" topLeftCell="A12"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380</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8.xml><?xml version="1.0" encoding="utf-8"?>
<worksheet xmlns="http://schemas.openxmlformats.org/spreadsheetml/2006/main" xmlns:r="http://schemas.openxmlformats.org/officeDocument/2006/relationships">
  <sheetPr>
    <tabColor rgb="FF00FF0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381</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39.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M43" sqref="M43"/>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382</v>
      </c>
      <c r="B3" s="641"/>
      <c r="C3" s="641"/>
      <c r="D3" s="641"/>
      <c r="E3" s="641"/>
      <c r="F3" s="641"/>
      <c r="G3" s="641"/>
    </row>
    <row r="4" spans="1:7" ht="57"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rgb="FF00FFFF"/>
  </sheetPr>
  <dimension ref="A1:I37"/>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365</v>
      </c>
      <c r="B3" s="616"/>
      <c r="C3" s="616"/>
      <c r="D3" s="616"/>
      <c r="E3" s="616"/>
      <c r="F3" s="616"/>
      <c r="G3" s="616"/>
    </row>
    <row r="4" spans="1:9" ht="48.7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996</v>
      </c>
      <c r="F12" s="503" t="s">
        <v>997</v>
      </c>
      <c r="G12" s="503" t="s">
        <v>998</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3.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600" t="s">
        <v>411</v>
      </c>
      <c r="B19" s="601"/>
      <c r="C19" s="601"/>
      <c r="D19" s="602"/>
      <c r="E19" s="52"/>
      <c r="F19" s="52"/>
      <c r="G19" s="52"/>
      <c r="H19" s="8"/>
    </row>
    <row r="20" spans="1:8" ht="15.75">
      <c r="A20" s="595" t="s">
        <v>412</v>
      </c>
      <c r="B20" s="596"/>
      <c r="C20" s="596"/>
      <c r="D20" s="597"/>
      <c r="E20" s="52"/>
      <c r="F20" s="52"/>
      <c r="G20" s="52"/>
      <c r="H20" s="8"/>
    </row>
    <row r="21" spans="1:8" ht="15.75">
      <c r="A21" s="595" t="s">
        <v>413</v>
      </c>
      <c r="B21" s="596"/>
      <c r="C21" s="596"/>
      <c r="D21" s="597"/>
      <c r="E21" s="52"/>
      <c r="F21" s="52"/>
      <c r="G21" s="52"/>
      <c r="H21" s="8"/>
    </row>
    <row r="22" spans="1:8" ht="15.75">
      <c r="A22" s="595" t="s">
        <v>414</v>
      </c>
      <c r="B22" s="596"/>
      <c r="C22" s="596"/>
      <c r="D22" s="597"/>
      <c r="E22" s="52"/>
      <c r="F22" s="52"/>
      <c r="G22" s="52"/>
      <c r="H22" s="8"/>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3">
    <mergeCell ref="A15:D15"/>
    <mergeCell ref="A2:G2"/>
    <mergeCell ref="A3:G3"/>
    <mergeCell ref="A4:G4"/>
    <mergeCell ref="A5:G5"/>
    <mergeCell ref="A6:G6"/>
    <mergeCell ref="A7:F7"/>
    <mergeCell ref="F25:G25"/>
    <mergeCell ref="C26:D26"/>
    <mergeCell ref="F26:G26"/>
    <mergeCell ref="A8:F8"/>
    <mergeCell ref="A12:D12"/>
    <mergeCell ref="A13:D13"/>
    <mergeCell ref="A16:D16"/>
    <mergeCell ref="A17:D17"/>
    <mergeCell ref="A18:D18"/>
    <mergeCell ref="A14:D14"/>
    <mergeCell ref="A19:D19"/>
    <mergeCell ref="A20:D20"/>
    <mergeCell ref="A21:D21"/>
    <mergeCell ref="A22:D22"/>
    <mergeCell ref="C23:D23"/>
    <mergeCell ref="F23:G23"/>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40.xml><?xml version="1.0" encoding="utf-8"?>
<worksheet xmlns="http://schemas.openxmlformats.org/spreadsheetml/2006/main" xmlns:r="http://schemas.openxmlformats.org/officeDocument/2006/relationships">
  <sheetPr>
    <tabColor rgb="FF00FF00"/>
  </sheetPr>
  <dimension ref="A2:G25"/>
  <sheetViews>
    <sheetView workbookViewId="0">
      <selection activeCell="E9" sqref="E9:G9"/>
    </sheetView>
  </sheetViews>
  <sheetFormatPr defaultRowHeight="12.75"/>
  <cols>
    <col min="1" max="4" width="9.140625" style="82"/>
    <col min="5" max="5" width="13.5703125" style="82" customWidth="1"/>
    <col min="6" max="6" width="16.140625" style="82" customWidth="1"/>
    <col min="7" max="7" width="13.7109375" style="82" customWidth="1"/>
    <col min="8" max="16384" width="9.140625" style="82"/>
  </cols>
  <sheetData>
    <row r="2" spans="1:7" ht="15.75">
      <c r="A2" s="795" t="s">
        <v>0</v>
      </c>
      <c r="B2" s="795"/>
      <c r="C2" s="795"/>
      <c r="D2" s="795"/>
      <c r="E2" s="795"/>
      <c r="F2" s="795"/>
      <c r="G2" s="795"/>
    </row>
    <row r="3" spans="1:7" ht="15.75">
      <c r="A3" s="796" t="s">
        <v>882</v>
      </c>
      <c r="B3" s="796"/>
      <c r="C3" s="796"/>
      <c r="D3" s="796"/>
      <c r="E3" s="796"/>
      <c r="F3" s="796"/>
      <c r="G3" s="796"/>
    </row>
    <row r="4" spans="1:7" ht="15.75">
      <c r="A4" s="801" t="s">
        <v>505</v>
      </c>
      <c r="B4" s="801"/>
      <c r="C4" s="801"/>
      <c r="D4" s="801"/>
      <c r="E4" s="801"/>
      <c r="F4" s="801"/>
      <c r="G4" s="801"/>
    </row>
    <row r="5" spans="1:7">
      <c r="A5" s="737" t="s">
        <v>1</v>
      </c>
      <c r="B5" s="737"/>
      <c r="C5" s="737"/>
      <c r="D5" s="737"/>
      <c r="E5" s="737"/>
      <c r="F5" s="737"/>
      <c r="G5" s="737"/>
    </row>
    <row r="6" spans="1:7" ht="15.75">
      <c r="A6" s="796" t="s">
        <v>904</v>
      </c>
      <c r="B6" s="796"/>
      <c r="C6" s="796"/>
      <c r="D6" s="796"/>
      <c r="E6" s="796"/>
      <c r="F6" s="796"/>
      <c r="G6" s="796"/>
    </row>
    <row r="7" spans="1:7" ht="15.75">
      <c r="A7" s="796"/>
      <c r="B7" s="796"/>
      <c r="C7" s="796"/>
      <c r="D7" s="796"/>
      <c r="E7" s="796"/>
      <c r="F7" s="796"/>
    </row>
    <row r="8" spans="1:7">
      <c r="A8" s="171"/>
      <c r="B8" s="171"/>
      <c r="C8" s="171"/>
      <c r="D8" s="171"/>
      <c r="E8" s="171"/>
      <c r="F8" s="171"/>
    </row>
    <row r="9" spans="1:7" ht="47.25">
      <c r="A9" s="901" t="s">
        <v>8</v>
      </c>
      <c r="B9" s="901"/>
      <c r="C9" s="901"/>
      <c r="D9" s="901"/>
      <c r="E9" s="401" t="s">
        <v>1015</v>
      </c>
      <c r="F9" s="401" t="s">
        <v>1016</v>
      </c>
      <c r="G9" s="401" t="s">
        <v>1017</v>
      </c>
    </row>
    <row r="10" spans="1:7" ht="15">
      <c r="A10" s="902" t="s">
        <v>883</v>
      </c>
      <c r="B10" s="902"/>
      <c r="C10" s="902"/>
      <c r="D10" s="902"/>
      <c r="E10" s="244">
        <v>600000</v>
      </c>
      <c r="F10" s="244">
        <v>600000</v>
      </c>
      <c r="G10" s="244">
        <v>600000</v>
      </c>
    </row>
    <row r="11" spans="1:7" ht="15">
      <c r="A11" s="902"/>
      <c r="B11" s="902"/>
      <c r="C11" s="902"/>
      <c r="D11" s="902"/>
      <c r="E11" s="244"/>
      <c r="F11" s="402"/>
      <c r="G11" s="402"/>
    </row>
    <row r="12" spans="1:7" ht="15">
      <c r="A12" s="902"/>
      <c r="B12" s="902"/>
      <c r="C12" s="902"/>
      <c r="D12" s="902"/>
      <c r="E12" s="244"/>
      <c r="F12" s="402"/>
      <c r="G12" s="402"/>
    </row>
    <row r="13" spans="1:7" ht="15">
      <c r="A13" s="902"/>
      <c r="B13" s="902"/>
      <c r="C13" s="902"/>
      <c r="D13" s="902"/>
      <c r="E13" s="244"/>
      <c r="F13" s="402"/>
      <c r="G13" s="402"/>
    </row>
    <row r="14" spans="1:7" ht="15">
      <c r="A14" s="902"/>
      <c r="B14" s="902"/>
      <c r="C14" s="902"/>
      <c r="D14" s="902"/>
      <c r="E14" s="244"/>
      <c r="F14" s="402"/>
      <c r="G14" s="402"/>
    </row>
    <row r="15" spans="1:7" ht="15">
      <c r="A15" s="902"/>
      <c r="B15" s="902"/>
      <c r="C15" s="902"/>
      <c r="D15" s="902"/>
      <c r="E15" s="244"/>
      <c r="F15" s="402"/>
      <c r="G15" s="402"/>
    </row>
    <row r="16" spans="1:7" ht="15">
      <c r="A16" s="902"/>
      <c r="B16" s="902"/>
      <c r="C16" s="902"/>
      <c r="D16" s="902"/>
      <c r="E16" s="244"/>
      <c r="F16" s="402"/>
      <c r="G16" s="402"/>
    </row>
    <row r="17" spans="1:7" ht="15.75">
      <c r="A17" s="903" t="s">
        <v>2</v>
      </c>
      <c r="B17" s="903"/>
      <c r="C17" s="903"/>
      <c r="D17" s="903"/>
      <c r="E17" s="392">
        <f>SUM(E10:E16)</f>
        <v>600000</v>
      </c>
      <c r="F17" s="392">
        <f>SUM(F10:F16)</f>
        <v>600000</v>
      </c>
      <c r="G17" s="392">
        <f>SUM(G10:G16)</f>
        <v>600000</v>
      </c>
    </row>
    <row r="18" spans="1:7" ht="15.75">
      <c r="A18" s="903" t="s">
        <v>3</v>
      </c>
      <c r="B18" s="903"/>
      <c r="C18" s="903"/>
      <c r="D18" s="903"/>
      <c r="E18" s="392">
        <f>E17/1000</f>
        <v>600</v>
      </c>
      <c r="F18" s="392">
        <f>F17/1000</f>
        <v>600</v>
      </c>
      <c r="G18" s="392">
        <f>G17/1000</f>
        <v>600</v>
      </c>
    </row>
    <row r="19" spans="1:7">
      <c r="A19" s="900"/>
      <c r="B19" s="900"/>
    </row>
    <row r="20" spans="1:7">
      <c r="A20" s="900"/>
      <c r="B20" s="900"/>
    </row>
    <row r="21" spans="1:7" ht="15.75">
      <c r="A21" s="174" t="s">
        <v>4</v>
      </c>
      <c r="B21" s="171"/>
      <c r="C21" s="175"/>
      <c r="D21" s="175"/>
      <c r="E21" s="171"/>
      <c r="F21" s="856" t="s">
        <v>445</v>
      </c>
      <c r="G21" s="856"/>
    </row>
    <row r="22" spans="1:7" ht="15.75">
      <c r="A22" s="174"/>
      <c r="B22" s="171"/>
      <c r="C22" s="802" t="s">
        <v>5</v>
      </c>
      <c r="D22" s="802"/>
      <c r="E22" s="171"/>
      <c r="F22" s="802" t="s">
        <v>6</v>
      </c>
      <c r="G22" s="802"/>
    </row>
    <row r="23" spans="1:7" ht="15.75">
      <c r="A23" s="174"/>
      <c r="B23" s="171"/>
      <c r="C23" s="171"/>
      <c r="D23" s="171"/>
      <c r="E23" s="171"/>
      <c r="F23" s="171"/>
      <c r="G23" s="171"/>
    </row>
    <row r="24" spans="1:7" ht="15.75">
      <c r="A24" s="174" t="s">
        <v>7</v>
      </c>
      <c r="B24" s="171"/>
      <c r="C24" s="175"/>
      <c r="D24" s="175"/>
      <c r="E24" s="171"/>
      <c r="F24" s="856" t="s">
        <v>446</v>
      </c>
      <c r="G24" s="856"/>
    </row>
    <row r="25" spans="1:7" ht="15.75">
      <c r="A25" s="176"/>
      <c r="B25" s="176"/>
      <c r="C25" s="802" t="s">
        <v>5</v>
      </c>
      <c r="D25" s="802"/>
      <c r="E25" s="171"/>
      <c r="F25" s="802" t="s">
        <v>6</v>
      </c>
      <c r="G25" s="802"/>
    </row>
  </sheetData>
  <mergeCells count="24">
    <mergeCell ref="A7:F7"/>
    <mergeCell ref="A2:G2"/>
    <mergeCell ref="A3:G3"/>
    <mergeCell ref="A4:G4"/>
    <mergeCell ref="A5:G5"/>
    <mergeCell ref="A6:G6"/>
    <mergeCell ref="A20:B20"/>
    <mergeCell ref="A9:D9"/>
    <mergeCell ref="A10:D10"/>
    <mergeCell ref="A11:D11"/>
    <mergeCell ref="A12:D12"/>
    <mergeCell ref="A13:D13"/>
    <mergeCell ref="A14:D14"/>
    <mergeCell ref="A15:D15"/>
    <mergeCell ref="A16:D16"/>
    <mergeCell ref="A17:D17"/>
    <mergeCell ref="A18:D18"/>
    <mergeCell ref="A19:B19"/>
    <mergeCell ref="F21:G21"/>
    <mergeCell ref="C22:D22"/>
    <mergeCell ref="F22:G22"/>
    <mergeCell ref="F24:G24"/>
    <mergeCell ref="C25:D25"/>
    <mergeCell ref="F25:G25"/>
  </mergeCells>
  <pageMargins left="0.7" right="0.7" top="0.75" bottom="0.75" header="0.3" footer="0.3"/>
</worksheet>
</file>

<file path=xl/worksheets/sheet141.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G8" sqref="G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383</v>
      </c>
      <c r="B3" s="641"/>
      <c r="C3" s="641"/>
      <c r="D3" s="641"/>
      <c r="E3" s="641"/>
      <c r="F3" s="641"/>
      <c r="G3" s="641"/>
    </row>
    <row r="4" spans="1:7" ht="56.25" customHeight="1">
      <c r="A4" s="849" t="s">
        <v>457</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904" t="s">
        <v>1015</v>
      </c>
      <c r="F8" s="906" t="s">
        <v>1016</v>
      </c>
      <c r="G8" s="906" t="s">
        <v>1017</v>
      </c>
    </row>
    <row r="9" spans="1:7" ht="47.25" customHeight="1">
      <c r="A9" s="687"/>
      <c r="B9" s="687"/>
      <c r="C9" s="687"/>
      <c r="D9" s="687"/>
      <c r="E9" s="905"/>
      <c r="F9" s="907"/>
      <c r="G9" s="908"/>
    </row>
    <row r="10" spans="1:7" ht="20.100000000000001" customHeight="1">
      <c r="A10" s="695" t="s">
        <v>881</v>
      </c>
      <c r="B10" s="695"/>
      <c r="C10" s="695"/>
      <c r="D10" s="695"/>
      <c r="E10" s="22">
        <v>40800</v>
      </c>
      <c r="F10" s="22">
        <v>40800</v>
      </c>
      <c r="G10" s="56">
        <v>40800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40800</v>
      </c>
      <c r="F42" s="5">
        <f>F10+F31+F32+F33+F34+F35+F36+F37+F38+F39+F40+F41</f>
        <v>40800</v>
      </c>
      <c r="G42" s="5">
        <f>G10+G31+G32+G33+G34+G35+G36+G37+G38+G39+G40+G41</f>
        <v>40800</v>
      </c>
    </row>
    <row r="43" spans="1:7" ht="12.75" customHeight="1">
      <c r="A43" s="599" t="s">
        <v>3</v>
      </c>
      <c r="B43" s="599"/>
      <c r="C43" s="599"/>
      <c r="D43" s="599"/>
      <c r="E43" s="5">
        <f>E42/1000</f>
        <v>40.799999999999997</v>
      </c>
      <c r="F43" s="5">
        <f>F42/1000</f>
        <v>40.799999999999997</v>
      </c>
      <c r="G43" s="5">
        <f>G42/1000</f>
        <v>40.799999999999997</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A10:D10"/>
    <mergeCell ref="A11:D11"/>
    <mergeCell ref="A12:D12"/>
    <mergeCell ref="A13:D13"/>
    <mergeCell ref="A14:D14"/>
    <mergeCell ref="A15:D15"/>
    <mergeCell ref="A16:D16"/>
    <mergeCell ref="E8:E9"/>
    <mergeCell ref="F8:F9"/>
    <mergeCell ref="G8:G9"/>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3" firstPageNumber="0" orientation="portrait" horizontalDpi="300" verticalDpi="300" r:id="rId1"/>
  <headerFooter alignWithMargins="0"/>
</worksheet>
</file>

<file path=xl/worksheets/sheet142.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384</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3.xml><?xml version="1.0" encoding="utf-8"?>
<worksheet xmlns="http://schemas.openxmlformats.org/spreadsheetml/2006/main" xmlns:r="http://schemas.openxmlformats.org/officeDocument/2006/relationships">
  <sheetPr>
    <tabColor rgb="FF00FF00"/>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7" customHeight="1">
      <c r="A3" s="641" t="s">
        <v>389</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4.xml><?xml version="1.0" encoding="utf-8"?>
<worksheet xmlns="http://schemas.openxmlformats.org/spreadsheetml/2006/main" xmlns:r="http://schemas.openxmlformats.org/officeDocument/2006/relationships">
  <sheetPr>
    <tabColor rgb="FF00FF0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8.5" customHeight="1">
      <c r="A3" s="641" t="s">
        <v>390</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5.xml><?xml version="1.0" encoding="utf-8"?>
<worksheet xmlns="http://schemas.openxmlformats.org/spreadsheetml/2006/main" xmlns:r="http://schemas.openxmlformats.org/officeDocument/2006/relationships">
  <sheetPr>
    <tabColor rgb="FF00FF00"/>
  </sheetPr>
  <dimension ref="A1:M19"/>
  <sheetViews>
    <sheetView view="pageBreakPreview" topLeftCell="A4" zoomScale="66" zoomScaleNormal="66" zoomScaleSheetLayoutView="66" workbookViewId="0">
      <selection activeCell="K40" sqref="K40"/>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63" customHeight="1">
      <c r="A9" s="809" t="s">
        <v>14</v>
      </c>
      <c r="B9" s="809"/>
      <c r="C9" s="21"/>
      <c r="D9" s="16" t="s">
        <v>15</v>
      </c>
      <c r="E9" s="22">
        <v>0</v>
      </c>
      <c r="F9" s="50">
        <v>0</v>
      </c>
      <c r="G9" s="22">
        <f>E9*F9</f>
        <v>0</v>
      </c>
      <c r="H9" s="22">
        <v>0</v>
      </c>
      <c r="I9" s="22">
        <v>0</v>
      </c>
      <c r="J9" s="22">
        <f>H9*I9</f>
        <v>0</v>
      </c>
      <c r="K9" s="22">
        <v>0</v>
      </c>
      <c r="L9" s="22">
        <v>0</v>
      </c>
      <c r="M9" s="22">
        <f>K9*L9</f>
        <v>0</v>
      </c>
    </row>
    <row r="10" spans="1:13" ht="57.75" customHeight="1">
      <c r="A10" s="809" t="s">
        <v>16</v>
      </c>
      <c r="B10" s="809"/>
      <c r="C10" s="21"/>
      <c r="D10" s="16"/>
      <c r="E10" s="55">
        <v>0</v>
      </c>
      <c r="F10" s="50">
        <v>0</v>
      </c>
      <c r="G10" s="22">
        <f>E10*F10</f>
        <v>0</v>
      </c>
      <c r="H10" s="55">
        <v>0</v>
      </c>
      <c r="I10" s="22">
        <v>0</v>
      </c>
      <c r="J10" s="22">
        <f>H10*I10</f>
        <v>0</v>
      </c>
      <c r="K10" s="55">
        <v>0</v>
      </c>
      <c r="L10" s="22">
        <v>0</v>
      </c>
      <c r="M10" s="22">
        <f>K10*L10</f>
        <v>0</v>
      </c>
    </row>
    <row r="11" spans="1:13" ht="61.5" customHeight="1">
      <c r="A11" s="809" t="s">
        <v>369</v>
      </c>
      <c r="B11" s="809"/>
      <c r="C11" s="21"/>
      <c r="D11" s="16" t="s">
        <v>17</v>
      </c>
      <c r="E11" s="55">
        <v>0</v>
      </c>
      <c r="F11" s="50">
        <v>0</v>
      </c>
      <c r="G11" s="22">
        <f>E11*F11</f>
        <v>0</v>
      </c>
      <c r="H11" s="55">
        <v>0</v>
      </c>
      <c r="I11" s="22">
        <v>0</v>
      </c>
      <c r="J11" s="22">
        <f>H11*I11</f>
        <v>0</v>
      </c>
      <c r="K11" s="55">
        <v>0</v>
      </c>
      <c r="L11" s="22">
        <v>0</v>
      </c>
      <c r="M11" s="22">
        <f>K11*L11</f>
        <v>0</v>
      </c>
    </row>
    <row r="12" spans="1:13" ht="54.75" customHeight="1">
      <c r="A12" s="695" t="s">
        <v>18</v>
      </c>
      <c r="B12" s="695"/>
      <c r="C12" s="21"/>
      <c r="D12" s="16" t="s">
        <v>19</v>
      </c>
      <c r="E12" s="55">
        <v>0</v>
      </c>
      <c r="F12" s="50">
        <v>0</v>
      </c>
      <c r="G12" s="22">
        <f>E12*F12</f>
        <v>0</v>
      </c>
      <c r="H12" s="55">
        <v>0</v>
      </c>
      <c r="I12" s="22">
        <v>0</v>
      </c>
      <c r="J12" s="22">
        <f>H12*I12</f>
        <v>0</v>
      </c>
      <c r="K12" s="55">
        <v>0</v>
      </c>
      <c r="L12" s="22">
        <v>0</v>
      </c>
      <c r="M12" s="22">
        <f>K12*L12</f>
        <v>0</v>
      </c>
    </row>
    <row r="13" spans="1:13" ht="15.75">
      <c r="A13" s="649" t="s">
        <v>2</v>
      </c>
      <c r="B13" s="650"/>
      <c r="C13" s="650"/>
      <c r="D13" s="651"/>
      <c r="E13" s="51" t="s">
        <v>21</v>
      </c>
      <c r="F13" s="51" t="s">
        <v>21</v>
      </c>
      <c r="G13" s="18">
        <f>G9+G10+G11+G12</f>
        <v>0</v>
      </c>
      <c r="H13" s="18"/>
      <c r="I13" s="18"/>
      <c r="J13" s="18">
        <f>J9+J10+J11+J12</f>
        <v>0</v>
      </c>
      <c r="K13" s="18"/>
      <c r="L13" s="18"/>
      <c r="M13" s="18">
        <f>M9+M10+M11+M12</f>
        <v>0</v>
      </c>
    </row>
    <row r="14" spans="1:13" ht="15.75">
      <c r="A14" s="646" t="s">
        <v>3</v>
      </c>
      <c r="B14" s="647"/>
      <c r="C14" s="647"/>
      <c r="D14" s="648"/>
      <c r="E14" s="51" t="s">
        <v>21</v>
      </c>
      <c r="F14" s="51" t="s">
        <v>21</v>
      </c>
      <c r="G14" s="18">
        <f>G13/1000</f>
        <v>0</v>
      </c>
      <c r="H14" s="18"/>
      <c r="I14" s="18"/>
      <c r="J14" s="18">
        <f>J13/1000</f>
        <v>0</v>
      </c>
      <c r="K14" s="18"/>
      <c r="L14" s="18"/>
      <c r="M14" s="65">
        <f>M13/1000</f>
        <v>0</v>
      </c>
    </row>
    <row r="15" spans="1:13" ht="15.75">
      <c r="A15" s="3"/>
      <c r="B15" s="27"/>
      <c r="C15" s="27"/>
      <c r="D15" s="3"/>
      <c r="E15" s="594"/>
      <c r="F15" s="594"/>
      <c r="G15" s="3"/>
      <c r="J15" s="54"/>
    </row>
    <row r="16" spans="1:13" ht="15.75">
      <c r="A16" s="3"/>
      <c r="B16" s="593" t="s">
        <v>5</v>
      </c>
      <c r="C16" s="593"/>
      <c r="D16" s="3"/>
      <c r="E16" s="593" t="s">
        <v>6</v>
      </c>
      <c r="F16" s="593"/>
      <c r="G16" s="3"/>
      <c r="H16" s="593" t="s">
        <v>6</v>
      </c>
      <c r="I16" s="593"/>
      <c r="J16" s="53"/>
    </row>
    <row r="17" spans="1:10" ht="15.75">
      <c r="A17" s="3"/>
      <c r="B17" s="3"/>
      <c r="C17" s="3"/>
      <c r="D17" s="3"/>
      <c r="E17" s="3"/>
      <c r="F17" s="3"/>
      <c r="G17" s="3"/>
      <c r="H17" s="617"/>
      <c r="I17" s="617"/>
      <c r="J17" s="54"/>
    </row>
    <row r="18" spans="1:10" ht="15.75">
      <c r="A18" s="3"/>
      <c r="B18" s="27"/>
      <c r="C18" s="27"/>
      <c r="D18" s="3"/>
      <c r="E18" s="594"/>
      <c r="F18" s="594"/>
      <c r="G18" s="3"/>
      <c r="H18" s="13"/>
      <c r="I18" s="13"/>
    </row>
    <row r="19" spans="1:10" ht="15.75">
      <c r="A19" s="9"/>
      <c r="B19" s="593" t="s">
        <v>5</v>
      </c>
      <c r="C19" s="593"/>
      <c r="D19" s="3"/>
      <c r="E19" s="593" t="s">
        <v>6</v>
      </c>
      <c r="F19" s="593"/>
      <c r="H19" s="612" t="s">
        <v>6</v>
      </c>
      <c r="I19" s="612"/>
    </row>
  </sheetData>
  <sheetProtection selectLockedCells="1" selectUnlockedCells="1"/>
  <mergeCells count="27">
    <mergeCell ref="H16:I16"/>
    <mergeCell ref="H17:I17"/>
    <mergeCell ref="E18:F18"/>
    <mergeCell ref="B19:C19"/>
    <mergeCell ref="E19:F19"/>
    <mergeCell ref="H19:I19"/>
    <mergeCell ref="A13:D13"/>
    <mergeCell ref="A14:D14"/>
    <mergeCell ref="E15:F15"/>
    <mergeCell ref="B16:C16"/>
    <mergeCell ref="E16:F16"/>
    <mergeCell ref="A9:B9"/>
    <mergeCell ref="A10:B10"/>
    <mergeCell ref="A11:B11"/>
    <mergeCell ref="A12:B12"/>
    <mergeCell ref="A7:B8"/>
    <mergeCell ref="C7:C8"/>
    <mergeCell ref="D7:D8"/>
    <mergeCell ref="E7:G7"/>
    <mergeCell ref="H7:J7"/>
    <mergeCell ref="K7:M7"/>
    <mergeCell ref="A6:J6"/>
    <mergeCell ref="A1:M1"/>
    <mergeCell ref="A2:M2"/>
    <mergeCell ref="A3:M3"/>
    <mergeCell ref="A4:M4"/>
    <mergeCell ref="A5:M5"/>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146.xml><?xml version="1.0" encoding="utf-8"?>
<worksheet xmlns="http://schemas.openxmlformats.org/spreadsheetml/2006/main" xmlns:r="http://schemas.openxmlformats.org/officeDocument/2006/relationships">
  <sheetPr>
    <tabColor rgb="FF00B0F0"/>
  </sheetPr>
  <dimension ref="A2:K49"/>
  <sheetViews>
    <sheetView view="pageBreakPreview" zoomScale="66" zoomScaleNormal="66" zoomScaleSheetLayoutView="66" workbookViewId="0">
      <selection activeCell="A4" sqref="A4:G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394</v>
      </c>
      <c r="B2" s="605"/>
      <c r="C2" s="605"/>
      <c r="D2" s="605"/>
      <c r="E2" s="605"/>
      <c r="F2" s="605"/>
      <c r="G2" s="605"/>
    </row>
    <row r="3" spans="1:7" ht="58.5" customHeight="1">
      <c r="A3" s="641" t="s">
        <v>393</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7.xml><?xml version="1.0" encoding="utf-8"?>
<worksheet xmlns="http://schemas.openxmlformats.org/spreadsheetml/2006/main" xmlns:r="http://schemas.openxmlformats.org/officeDocument/2006/relationships">
  <sheetPr>
    <tabColor rgb="FF00B0F0"/>
  </sheetPr>
  <dimension ref="A2:K21"/>
  <sheetViews>
    <sheetView zoomScaleSheetLayoutView="66" workbookViewId="0">
      <selection activeCell="E13" sqref="E13"/>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33" customHeight="1">
      <c r="A2" s="605" t="s">
        <v>394</v>
      </c>
      <c r="B2" s="605"/>
      <c r="C2" s="605"/>
      <c r="D2" s="605"/>
      <c r="E2" s="605"/>
      <c r="F2" s="605"/>
      <c r="G2" s="605"/>
    </row>
    <row r="3" spans="1:7" ht="19.5" customHeight="1">
      <c r="A3" s="641" t="s">
        <v>374</v>
      </c>
      <c r="B3" s="641"/>
      <c r="C3" s="641"/>
      <c r="D3" s="641"/>
      <c r="E3" s="641"/>
      <c r="F3" s="641"/>
      <c r="G3" s="641"/>
    </row>
    <row r="4" spans="1:7" ht="32.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447</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448</v>
      </c>
      <c r="F8" s="664" t="s">
        <v>449</v>
      </c>
      <c r="G8" s="664" t="s">
        <v>450</v>
      </c>
    </row>
    <row r="9" spans="1:7" ht="18" customHeight="1">
      <c r="A9" s="687"/>
      <c r="B9" s="687"/>
      <c r="C9" s="687"/>
      <c r="D9" s="687"/>
      <c r="E9" s="665"/>
      <c r="F9" s="665"/>
      <c r="G9" s="665"/>
    </row>
    <row r="10" spans="1:7" ht="33.75" customHeight="1">
      <c r="A10" s="695" t="s">
        <v>894</v>
      </c>
      <c r="B10" s="695"/>
      <c r="C10" s="695"/>
      <c r="D10" s="695"/>
      <c r="E10" s="22"/>
      <c r="F10" s="22">
        <v>0</v>
      </c>
      <c r="G10" s="56">
        <v>0</v>
      </c>
    </row>
    <row r="11" spans="1:7" ht="33" customHeight="1">
      <c r="A11" s="695" t="s">
        <v>895</v>
      </c>
      <c r="B11" s="695"/>
      <c r="C11" s="695"/>
      <c r="D11" s="695"/>
      <c r="E11" s="22"/>
      <c r="F11" s="22">
        <v>0</v>
      </c>
      <c r="G11" s="56">
        <v>0</v>
      </c>
    </row>
    <row r="12" spans="1:7" ht="20.100000000000001" customHeight="1">
      <c r="A12" s="671" t="s">
        <v>896</v>
      </c>
      <c r="B12" s="672"/>
      <c r="C12" s="672"/>
      <c r="D12" s="673"/>
      <c r="E12" s="22"/>
      <c r="F12" s="22">
        <v>0</v>
      </c>
      <c r="G12" s="56">
        <v>0</v>
      </c>
    </row>
    <row r="13" spans="1:7" ht="51" customHeight="1">
      <c r="A13" s="671" t="s">
        <v>897</v>
      </c>
      <c r="B13" s="672"/>
      <c r="C13" s="672"/>
      <c r="D13" s="673"/>
      <c r="E13" s="22"/>
      <c r="F13" s="22">
        <v>0</v>
      </c>
      <c r="G13" s="56">
        <v>0</v>
      </c>
    </row>
    <row r="14" spans="1:7" ht="12.75" customHeight="1">
      <c r="A14" s="599" t="s">
        <v>2</v>
      </c>
      <c r="B14" s="599"/>
      <c r="C14" s="599"/>
      <c r="D14" s="599"/>
      <c r="E14" s="5">
        <f>SUM(E10:E13)</f>
        <v>0</v>
      </c>
      <c r="F14" s="77">
        <f>SUM(F10:F13)</f>
        <v>0</v>
      </c>
      <c r="G14" s="77">
        <f>SUM(G10:G13)</f>
        <v>0</v>
      </c>
    </row>
    <row r="15" spans="1:7" ht="12.75" customHeight="1">
      <c r="A15" s="599" t="s">
        <v>3</v>
      </c>
      <c r="B15" s="599"/>
      <c r="C15" s="599"/>
      <c r="D15" s="599"/>
      <c r="E15" s="5">
        <f>E14/1000</f>
        <v>0</v>
      </c>
      <c r="F15" s="5">
        <f>F14/1000</f>
        <v>0</v>
      </c>
      <c r="G15" s="5">
        <f>G14/1000</f>
        <v>0</v>
      </c>
    </row>
    <row r="16" spans="1:7">
      <c r="A16" s="668"/>
      <c r="B16" s="668"/>
    </row>
    <row r="17" spans="1:11" ht="15.75">
      <c r="A17" s="3" t="s">
        <v>4</v>
      </c>
      <c r="B17" s="3"/>
      <c r="C17" s="27"/>
      <c r="D17" s="27"/>
      <c r="E17" s="3"/>
      <c r="F17" s="594" t="s">
        <v>445</v>
      </c>
      <c r="G17" s="594"/>
    </row>
    <row r="18" spans="1:11" ht="15.75" customHeight="1">
      <c r="A18" s="3"/>
      <c r="B18" s="3"/>
      <c r="C18" s="593" t="s">
        <v>5</v>
      </c>
      <c r="D18" s="593"/>
      <c r="E18" s="3"/>
      <c r="F18" s="593" t="s">
        <v>6</v>
      </c>
      <c r="G18" s="593"/>
    </row>
    <row r="19" spans="1:11" ht="15.75">
      <c r="A19" s="3"/>
      <c r="B19" s="3"/>
      <c r="C19" s="3"/>
      <c r="D19" s="3"/>
      <c r="E19" s="3"/>
      <c r="F19" s="3"/>
      <c r="G19" s="3"/>
    </row>
    <row r="20" spans="1:11" ht="15.75">
      <c r="A20" s="3" t="s">
        <v>7</v>
      </c>
      <c r="B20" s="3"/>
      <c r="C20" s="27"/>
      <c r="D20" s="27"/>
      <c r="E20" s="3"/>
      <c r="F20" s="594" t="s">
        <v>446</v>
      </c>
      <c r="G20" s="594"/>
    </row>
    <row r="21" spans="1:11" ht="15.75">
      <c r="A21" s="9"/>
      <c r="B21" s="9"/>
      <c r="C21" s="593" t="s">
        <v>5</v>
      </c>
      <c r="D21" s="593"/>
      <c r="E21" s="3"/>
      <c r="F21" s="593" t="s">
        <v>6</v>
      </c>
      <c r="G21" s="593"/>
      <c r="K21" t="s">
        <v>22</v>
      </c>
    </row>
  </sheetData>
  <sheetProtection selectLockedCells="1" selectUnlockedCells="1"/>
  <mergeCells count="23">
    <mergeCell ref="F20:G20"/>
    <mergeCell ref="C21:D21"/>
    <mergeCell ref="F21:G21"/>
    <mergeCell ref="A14:D14"/>
    <mergeCell ref="A15:D15"/>
    <mergeCell ref="A16:B16"/>
    <mergeCell ref="F17:G17"/>
    <mergeCell ref="C18:D18"/>
    <mergeCell ref="F18:G18"/>
    <mergeCell ref="A11:D11"/>
    <mergeCell ref="A12:D12"/>
    <mergeCell ref="A13:D13"/>
    <mergeCell ref="A7:F7"/>
    <mergeCell ref="A2:G2"/>
    <mergeCell ref="A3:G3"/>
    <mergeCell ref="A4:G4"/>
    <mergeCell ref="A5:G5"/>
    <mergeCell ref="A6:G6"/>
    <mergeCell ref="A8:D9"/>
    <mergeCell ref="E8:E9"/>
    <mergeCell ref="F8:F9"/>
    <mergeCell ref="G8:G9"/>
    <mergeCell ref="A10:D10"/>
  </mergeCells>
  <pageMargins left="0.86614173228346458" right="0.19685039370078741" top="0.98425196850393704" bottom="0.98425196850393704" header="0.51181102362204722" footer="0.51181102362204722"/>
  <pageSetup paperSize="9" scale="73" firstPageNumber="0" orientation="portrait" horizontalDpi="300" verticalDpi="300" r:id="rId1"/>
  <headerFooter alignWithMargins="0"/>
</worksheet>
</file>

<file path=xl/worksheets/sheet148.xml><?xml version="1.0" encoding="utf-8"?>
<worksheet xmlns="http://schemas.openxmlformats.org/spreadsheetml/2006/main" xmlns:r="http://schemas.openxmlformats.org/officeDocument/2006/relationships">
  <sheetPr>
    <tabColor rgb="FF6600FF"/>
  </sheetPr>
  <dimension ref="A2:K49"/>
  <sheetViews>
    <sheetView view="pageBreakPreview" zoomScale="66" zoomScaleNormal="66" zoomScaleSheetLayoutView="66" workbookViewId="0">
      <selection activeCell="O37" sqref="O3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388</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t="s">
        <v>397</v>
      </c>
      <c r="B10" s="695"/>
      <c r="C10" s="695"/>
      <c r="D10" s="695"/>
      <c r="E10" s="22">
        <v>0</v>
      </c>
      <c r="F10" s="22">
        <v>0</v>
      </c>
      <c r="G10" s="56">
        <v>0</v>
      </c>
    </row>
    <row r="11" spans="1:7" ht="20.100000000000001" customHeight="1">
      <c r="A11" s="671" t="s">
        <v>398</v>
      </c>
      <c r="B11" s="672"/>
      <c r="C11" s="672"/>
      <c r="D11" s="673"/>
      <c r="E11" s="22">
        <v>0</v>
      </c>
      <c r="F11" s="22">
        <v>0</v>
      </c>
      <c r="G11" s="56">
        <v>0</v>
      </c>
    </row>
    <row r="12" spans="1:7" ht="20.100000000000001" customHeight="1">
      <c r="A12" s="671" t="s">
        <v>399</v>
      </c>
      <c r="B12" s="672"/>
      <c r="C12" s="672"/>
      <c r="D12" s="673"/>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49.xml><?xml version="1.0" encoding="utf-8"?>
<worksheet xmlns="http://schemas.openxmlformats.org/spreadsheetml/2006/main" xmlns:r="http://schemas.openxmlformats.org/officeDocument/2006/relationships">
  <sheetPr>
    <tabColor rgb="FFCC3300"/>
  </sheetPr>
  <dimension ref="A2:K49"/>
  <sheetViews>
    <sheetView view="pageBreakPreview" zoomScale="66" zoomScaleNormal="66" zoomScaleSheetLayoutView="66" workbookViewId="0">
      <selection activeCell="A2" sqref="A2:G3"/>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42" customHeight="1">
      <c r="A2" s="603" t="s">
        <v>403</v>
      </c>
      <c r="B2" s="603"/>
      <c r="C2" s="603"/>
      <c r="D2" s="603"/>
      <c r="E2" s="603"/>
      <c r="F2" s="603"/>
      <c r="G2" s="603"/>
    </row>
    <row r="3" spans="1:7" ht="58.5" customHeight="1">
      <c r="A3" s="641" t="s">
        <v>402</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abColor rgb="FF00FFFF"/>
  </sheetPr>
  <dimension ref="A1:I37"/>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48.75" customHeight="1">
      <c r="A3" s="616" t="s">
        <v>366</v>
      </c>
      <c r="B3" s="616"/>
      <c r="C3" s="616"/>
      <c r="D3" s="616"/>
      <c r="E3" s="616"/>
      <c r="F3" s="616"/>
      <c r="G3" s="616"/>
    </row>
    <row r="4" spans="1:9" ht="52.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996</v>
      </c>
      <c r="F12" s="503" t="s">
        <v>997</v>
      </c>
      <c r="G12" s="503" t="s">
        <v>998</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7"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600" t="s">
        <v>411</v>
      </c>
      <c r="B19" s="601"/>
      <c r="C19" s="601"/>
      <c r="D19" s="602"/>
      <c r="E19" s="52"/>
      <c r="F19" s="52"/>
      <c r="G19" s="52"/>
      <c r="H19" s="8"/>
    </row>
    <row r="20" spans="1:8" ht="15.75">
      <c r="A20" s="595" t="s">
        <v>412</v>
      </c>
      <c r="B20" s="596"/>
      <c r="C20" s="596"/>
      <c r="D20" s="597"/>
      <c r="E20" s="52">
        <v>0</v>
      </c>
      <c r="F20" s="52"/>
      <c r="G20" s="52"/>
      <c r="H20" s="8"/>
    </row>
    <row r="21" spans="1:8" ht="15.75">
      <c r="A21" s="595" t="s">
        <v>413</v>
      </c>
      <c r="B21" s="596"/>
      <c r="C21" s="596"/>
      <c r="D21" s="597"/>
      <c r="E21" s="52">
        <v>0</v>
      </c>
      <c r="F21" s="52"/>
      <c r="G21" s="52"/>
      <c r="H21" s="8"/>
    </row>
    <row r="22" spans="1:8" ht="15.75">
      <c r="A22" s="595" t="s">
        <v>414</v>
      </c>
      <c r="B22" s="596"/>
      <c r="C22" s="596"/>
      <c r="D22" s="597"/>
      <c r="E22" s="52">
        <v>0</v>
      </c>
      <c r="F22" s="52"/>
      <c r="G22" s="52"/>
      <c r="H22" s="8"/>
    </row>
    <row r="23" spans="1:8" ht="15.75">
      <c r="A23" s="3"/>
      <c r="B23" s="3"/>
      <c r="C23" s="639" t="s">
        <v>5</v>
      </c>
      <c r="D23" s="639"/>
      <c r="E23" s="3"/>
      <c r="F23" s="639" t="s">
        <v>6</v>
      </c>
      <c r="G23" s="639"/>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ustomHeight="1">
      <c r="A27" s="9"/>
      <c r="B27" s="9"/>
      <c r="C27" s="9"/>
      <c r="D27" s="9"/>
      <c r="E27" s="9"/>
      <c r="F27" s="9"/>
    </row>
    <row r="28" spans="1:8" ht="15.75" customHeight="1">
      <c r="A28" s="9"/>
      <c r="B28" s="9"/>
      <c r="C28" s="9"/>
      <c r="D28" s="9"/>
      <c r="E28" s="9"/>
      <c r="F28" s="9"/>
    </row>
    <row r="29" spans="1:8" ht="15.75" customHeight="1">
      <c r="A29" s="9"/>
      <c r="B29" s="9"/>
      <c r="C29" s="9"/>
      <c r="D29" s="9"/>
      <c r="E29" s="9"/>
      <c r="F29" s="9"/>
    </row>
    <row r="30" spans="1:8" ht="15" customHeight="1">
      <c r="A30" s="13"/>
      <c r="B30" s="13"/>
      <c r="C30" s="13"/>
      <c r="D30" s="13"/>
      <c r="E30" s="13"/>
      <c r="F30" s="13"/>
    </row>
    <row r="31" spans="1:8" ht="15" customHeight="1">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3">
    <mergeCell ref="A15:D15"/>
    <mergeCell ref="A2:G2"/>
    <mergeCell ref="A3:G3"/>
    <mergeCell ref="A4:G4"/>
    <mergeCell ref="A5:G5"/>
    <mergeCell ref="A6:G6"/>
    <mergeCell ref="A7:F7"/>
    <mergeCell ref="F25:G25"/>
    <mergeCell ref="C26:D26"/>
    <mergeCell ref="F26:G26"/>
    <mergeCell ref="A8:F8"/>
    <mergeCell ref="A12:D12"/>
    <mergeCell ref="A13:D13"/>
    <mergeCell ref="A16:D16"/>
    <mergeCell ref="A17:D17"/>
    <mergeCell ref="A18:D18"/>
    <mergeCell ref="A14:D14"/>
    <mergeCell ref="A19:D19"/>
    <mergeCell ref="A20:D20"/>
    <mergeCell ref="A21:D21"/>
    <mergeCell ref="A22:D22"/>
    <mergeCell ref="C23:D23"/>
    <mergeCell ref="F23:G23"/>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50.xml><?xml version="1.0" encoding="utf-8"?>
<worksheet xmlns="http://schemas.openxmlformats.org/spreadsheetml/2006/main" xmlns:r="http://schemas.openxmlformats.org/officeDocument/2006/relationships">
  <sheetPr>
    <tabColor rgb="FFCC3300"/>
  </sheetPr>
  <dimension ref="A1:L6"/>
  <sheetViews>
    <sheetView workbookViewId="0">
      <selection activeCell="C10" sqref="C10"/>
    </sheetView>
  </sheetViews>
  <sheetFormatPr defaultRowHeight="12.75"/>
  <cols>
    <col min="1" max="1" width="6" customWidth="1"/>
    <col min="2" max="2" width="23.42578125" customWidth="1"/>
    <col min="3" max="3" width="11.42578125" customWidth="1"/>
    <col min="4" max="4" width="12.42578125" customWidth="1"/>
    <col min="5" max="6" width="7.7109375" customWidth="1"/>
    <col min="7" max="7" width="8.42578125" customWidth="1"/>
    <col min="9" max="9" width="7.28515625" customWidth="1"/>
    <col min="10" max="10" width="12.28515625" customWidth="1"/>
    <col min="11" max="11" width="12.85546875" customWidth="1"/>
    <col min="12" max="12" width="14.5703125" customWidth="1"/>
  </cols>
  <sheetData>
    <row r="1" spans="1:12" ht="102" customHeight="1">
      <c r="A1" s="69" t="s">
        <v>437</v>
      </c>
      <c r="B1" s="498" t="s">
        <v>978</v>
      </c>
      <c r="C1" s="499" t="s">
        <v>979</v>
      </c>
      <c r="D1" s="500" t="s">
        <v>980</v>
      </c>
      <c r="E1" s="499" t="s">
        <v>981</v>
      </c>
      <c r="F1" s="500" t="s">
        <v>982</v>
      </c>
      <c r="G1" s="500" t="s">
        <v>983</v>
      </c>
      <c r="H1" s="501" t="s">
        <v>984</v>
      </c>
      <c r="I1" s="500" t="s">
        <v>985</v>
      </c>
      <c r="J1" s="500" t="s">
        <v>987</v>
      </c>
      <c r="K1" s="500" t="s">
        <v>986</v>
      </c>
      <c r="L1" s="500" t="s">
        <v>988</v>
      </c>
    </row>
    <row r="2" spans="1:12" ht="36.75" customHeight="1">
      <c r="A2" s="69"/>
      <c r="B2" s="500" t="s">
        <v>989</v>
      </c>
      <c r="C2" s="69">
        <f>D2+E2+F2+G2+H2</f>
        <v>8959325.25</v>
      </c>
      <c r="D2" s="69">
        <v>3328525.25</v>
      </c>
      <c r="E2" s="69">
        <v>0</v>
      </c>
      <c r="F2" s="69">
        <v>0</v>
      </c>
      <c r="G2" s="69">
        <v>4950000</v>
      </c>
      <c r="H2" s="69">
        <v>680800</v>
      </c>
      <c r="I2" s="69">
        <v>0</v>
      </c>
      <c r="J2" s="69">
        <v>9163169.75</v>
      </c>
      <c r="K2" s="69">
        <v>9406165.75</v>
      </c>
      <c r="L2" s="69">
        <f>C2+J2+K2</f>
        <v>27528660.75</v>
      </c>
    </row>
    <row r="3" spans="1:12" ht="3" customHeight="1">
      <c r="A3" s="69"/>
      <c r="B3" s="69"/>
      <c r="C3" s="69"/>
      <c r="D3" s="69"/>
      <c r="E3" s="69"/>
      <c r="F3" s="69"/>
      <c r="G3" s="69"/>
      <c r="H3" s="69"/>
      <c r="I3" s="69"/>
      <c r="J3" s="69"/>
      <c r="K3" s="69"/>
      <c r="L3" s="69"/>
    </row>
    <row r="4" spans="1:12" hidden="1">
      <c r="A4" s="69"/>
      <c r="B4" s="69"/>
      <c r="C4" s="69"/>
      <c r="D4" s="69"/>
      <c r="E4" s="69"/>
      <c r="F4" s="69"/>
      <c r="G4" s="69"/>
      <c r="H4" s="69"/>
      <c r="I4" s="69"/>
      <c r="J4" s="69"/>
      <c r="K4" s="69"/>
      <c r="L4" s="69"/>
    </row>
    <row r="5" spans="1:12">
      <c r="A5" s="73"/>
      <c r="B5" s="73"/>
      <c r="C5" s="73"/>
      <c r="D5" s="73"/>
      <c r="E5" s="73"/>
      <c r="F5" s="73"/>
      <c r="G5" s="73"/>
      <c r="H5" s="73"/>
      <c r="I5" s="73"/>
      <c r="J5" s="73"/>
      <c r="K5" s="73"/>
      <c r="L5" s="73"/>
    </row>
    <row r="6" spans="1:12">
      <c r="A6" s="73"/>
      <c r="B6" s="73"/>
      <c r="C6" s="73"/>
      <c r="D6" s="73"/>
      <c r="E6" s="73"/>
      <c r="F6" s="73"/>
      <c r="G6" s="73"/>
      <c r="H6" s="73"/>
      <c r="I6" s="73"/>
      <c r="J6" s="73"/>
      <c r="K6" s="73"/>
      <c r="L6" s="73"/>
    </row>
  </sheetData>
  <pageMargins left="0.7" right="0.7" top="0.75" bottom="0.75" header="0.3" footer="0.3"/>
  <pageSetup paperSize="9" orientation="landscape" r:id="rId1"/>
</worksheet>
</file>

<file path=xl/worksheets/sheet151.xml><?xml version="1.0" encoding="utf-8"?>
<worksheet xmlns="http://schemas.openxmlformats.org/spreadsheetml/2006/main" xmlns:r="http://schemas.openxmlformats.org/officeDocument/2006/relationships">
  <sheetPr>
    <tabColor rgb="FFCC3300"/>
  </sheetPr>
  <dimension ref="A2:K49"/>
  <sheetViews>
    <sheetView view="pageBreakPreview" zoomScale="66" zoomScaleNormal="66" zoomScaleSheetLayoutView="66" workbookViewId="0">
      <selection activeCell="A4" sqref="A4:G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35.25" customHeight="1">
      <c r="A2" s="603" t="s">
        <v>403</v>
      </c>
      <c r="B2" s="603"/>
      <c r="C2" s="603"/>
      <c r="D2" s="603"/>
      <c r="E2" s="603"/>
      <c r="F2" s="603"/>
      <c r="G2" s="603"/>
    </row>
    <row r="3" spans="1:7" ht="58.5" customHeight="1">
      <c r="A3" s="641" t="s">
        <v>402</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52.xml><?xml version="1.0" encoding="utf-8"?>
<worksheet xmlns="http://schemas.openxmlformats.org/spreadsheetml/2006/main" xmlns:r="http://schemas.openxmlformats.org/officeDocument/2006/relationships">
  <dimension ref="A2:K24"/>
  <sheetViews>
    <sheetView topLeftCell="A4" workbookViewId="0">
      <selection activeCell="A10" sqref="A10:D10"/>
    </sheetView>
  </sheetViews>
  <sheetFormatPr defaultRowHeight="15"/>
  <cols>
    <col min="1" max="1" width="9.140625" style="86"/>
    <col min="2" max="2" width="5.85546875" style="86" customWidth="1"/>
    <col min="3" max="3" width="9.140625" style="86"/>
    <col min="4" max="4" width="18.7109375" style="86" customWidth="1"/>
    <col min="5" max="5" width="15.85546875" style="86" customWidth="1"/>
    <col min="6" max="6" width="15.140625" style="86" customWidth="1"/>
    <col min="7" max="7" width="14.140625" style="86" customWidth="1"/>
    <col min="8" max="16384" width="9.140625" style="454"/>
  </cols>
  <sheetData>
    <row r="2" spans="1:7" ht="15.75">
      <c r="A2" s="605" t="s">
        <v>403</v>
      </c>
      <c r="B2" s="605"/>
      <c r="C2" s="605"/>
      <c r="D2" s="605"/>
      <c r="E2" s="605"/>
      <c r="F2" s="605"/>
      <c r="G2" s="605"/>
    </row>
    <row r="3" spans="1:7" ht="39" customHeight="1">
      <c r="A3" s="641" t="s">
        <v>991</v>
      </c>
      <c r="B3" s="641"/>
      <c r="C3" s="641"/>
      <c r="D3" s="641"/>
      <c r="E3" s="641"/>
      <c r="F3" s="641"/>
      <c r="G3" s="641"/>
    </row>
    <row r="4" spans="1:7" ht="24.7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177.75" customHeight="1">
      <c r="A10" s="695" t="s">
        <v>994</v>
      </c>
      <c r="B10" s="695"/>
      <c r="C10" s="695"/>
      <c r="D10" s="695"/>
      <c r="E10" s="79">
        <v>238466.66</v>
      </c>
      <c r="F10" s="79">
        <v>0</v>
      </c>
      <c r="G10" s="81">
        <v>0</v>
      </c>
    </row>
    <row r="11" spans="1:7" ht="20.100000000000001" customHeight="1">
      <c r="A11" s="698"/>
      <c r="B11" s="699"/>
      <c r="C11" s="699"/>
      <c r="D11" s="700"/>
      <c r="E11" s="79">
        <v>0</v>
      </c>
      <c r="F11" s="79">
        <v>0</v>
      </c>
      <c r="G11" s="81">
        <v>0</v>
      </c>
    </row>
    <row r="12" spans="1:7" ht="20.100000000000001" customHeight="1">
      <c r="A12" s="695"/>
      <c r="B12" s="695"/>
      <c r="C12" s="695"/>
      <c r="D12" s="695"/>
      <c r="E12" s="79">
        <v>0</v>
      </c>
      <c r="F12" s="79">
        <v>0</v>
      </c>
      <c r="G12" s="81">
        <v>0</v>
      </c>
    </row>
    <row r="13" spans="1:7" ht="20.100000000000001" customHeight="1">
      <c r="A13" s="696"/>
      <c r="B13" s="696"/>
      <c r="C13" s="696"/>
      <c r="D13" s="696"/>
      <c r="E13" s="79">
        <v>0</v>
      </c>
      <c r="F13" s="79">
        <v>0</v>
      </c>
      <c r="G13" s="81">
        <v>0</v>
      </c>
    </row>
    <row r="14" spans="1:7" ht="20.100000000000001" customHeight="1">
      <c r="A14" s="696"/>
      <c r="B14" s="696"/>
      <c r="C14" s="696"/>
      <c r="D14" s="696"/>
      <c r="E14" s="79">
        <v>0</v>
      </c>
      <c r="F14" s="79">
        <v>0</v>
      </c>
      <c r="G14" s="81">
        <v>0</v>
      </c>
    </row>
    <row r="15" spans="1:7" ht="20.100000000000001" customHeight="1">
      <c r="A15" s="696"/>
      <c r="B15" s="696"/>
      <c r="C15" s="696"/>
      <c r="D15" s="696"/>
      <c r="E15" s="79">
        <v>0</v>
      </c>
      <c r="F15" s="79">
        <v>0</v>
      </c>
      <c r="G15" s="81">
        <v>0</v>
      </c>
    </row>
    <row r="16" spans="1:7" ht="20.100000000000001" customHeight="1">
      <c r="A16" s="696"/>
      <c r="B16" s="696"/>
      <c r="C16" s="696"/>
      <c r="D16" s="696"/>
      <c r="E16" s="79">
        <v>0</v>
      </c>
      <c r="F16" s="79">
        <v>0</v>
      </c>
      <c r="G16" s="81">
        <v>0</v>
      </c>
    </row>
    <row r="17" spans="1:11" ht="12.75" customHeight="1">
      <c r="A17" s="599" t="s">
        <v>2</v>
      </c>
      <c r="B17" s="599"/>
      <c r="C17" s="599"/>
      <c r="D17" s="599"/>
      <c r="E17" s="77">
        <f>E10</f>
        <v>238466.66</v>
      </c>
      <c r="F17" s="77">
        <f t="shared" ref="F17:G17" si="0">F10</f>
        <v>0</v>
      </c>
      <c r="G17" s="77">
        <f t="shared" si="0"/>
        <v>0</v>
      </c>
    </row>
    <row r="18" spans="1:11" ht="12.75" customHeight="1">
      <c r="A18" s="599" t="s">
        <v>3</v>
      </c>
      <c r="B18" s="599"/>
      <c r="C18" s="599"/>
      <c r="D18" s="599"/>
      <c r="E18" s="77">
        <f>E17/1000</f>
        <v>238.46665999999999</v>
      </c>
      <c r="F18" s="77">
        <f>F17/1000</f>
        <v>0</v>
      </c>
      <c r="G18" s="77">
        <f>G17/1000</f>
        <v>0</v>
      </c>
    </row>
    <row r="19" spans="1:11">
      <c r="A19" s="668"/>
      <c r="B19" s="668"/>
    </row>
    <row r="20" spans="1:11" ht="15.75">
      <c r="A20" s="83" t="s">
        <v>4</v>
      </c>
      <c r="B20" s="83"/>
      <c r="C20" s="27"/>
      <c r="D20" s="27"/>
      <c r="E20" s="83"/>
      <c r="F20" s="594" t="s">
        <v>445</v>
      </c>
      <c r="G20" s="594"/>
    </row>
    <row r="21" spans="1:11" ht="15.75" customHeight="1">
      <c r="A21" s="83"/>
      <c r="B21" s="83"/>
      <c r="C21" s="593" t="s">
        <v>5</v>
      </c>
      <c r="D21" s="593"/>
      <c r="E21" s="83"/>
      <c r="F21" s="593" t="s">
        <v>6</v>
      </c>
      <c r="G21" s="593"/>
    </row>
    <row r="22" spans="1:11" ht="15.75">
      <c r="A22" s="83"/>
      <c r="B22" s="83"/>
      <c r="C22" s="83"/>
      <c r="D22" s="83"/>
      <c r="E22" s="83"/>
      <c r="F22" s="83"/>
      <c r="G22" s="83"/>
    </row>
    <row r="23" spans="1:11" ht="15.75">
      <c r="A23" s="83" t="s">
        <v>7</v>
      </c>
      <c r="B23" s="83"/>
      <c r="C23" s="27"/>
      <c r="D23" s="27"/>
      <c r="E23" s="83"/>
      <c r="F23" s="594" t="s">
        <v>446</v>
      </c>
      <c r="G23" s="594"/>
    </row>
    <row r="24" spans="1:11" ht="15.75">
      <c r="A24" s="84"/>
      <c r="B24" s="84"/>
      <c r="C24" s="593" t="s">
        <v>5</v>
      </c>
      <c r="D24" s="593"/>
      <c r="E24" s="83"/>
      <c r="F24" s="593" t="s">
        <v>6</v>
      </c>
      <c r="G24" s="593"/>
      <c r="K24" s="454" t="s">
        <v>22</v>
      </c>
    </row>
  </sheetData>
  <mergeCells count="26">
    <mergeCell ref="A11:D11"/>
    <mergeCell ref="A2:G2"/>
    <mergeCell ref="A3:G3"/>
    <mergeCell ref="A4:G4"/>
    <mergeCell ref="A5:G5"/>
    <mergeCell ref="A6:G6"/>
    <mergeCell ref="A7:F7"/>
    <mergeCell ref="A8:D9"/>
    <mergeCell ref="E8:E9"/>
    <mergeCell ref="F8:F9"/>
    <mergeCell ref="G8:G9"/>
    <mergeCell ref="A10:D10"/>
    <mergeCell ref="A12:D12"/>
    <mergeCell ref="A13:D13"/>
    <mergeCell ref="A14:D14"/>
    <mergeCell ref="A15:D15"/>
    <mergeCell ref="A16:D16"/>
    <mergeCell ref="F23:G23"/>
    <mergeCell ref="C24:D24"/>
    <mergeCell ref="F24:G24"/>
    <mergeCell ref="A17:D17"/>
    <mergeCell ref="A18:D18"/>
    <mergeCell ref="A19:B19"/>
    <mergeCell ref="F20:G20"/>
    <mergeCell ref="C21:D21"/>
    <mergeCell ref="F21:G21"/>
  </mergeCells>
  <pageMargins left="0.7" right="0.7" top="0.75" bottom="0.75" header="0.3" footer="0.3"/>
  <pageSetup paperSize="9" orientation="portrait" r:id="rId1"/>
</worksheet>
</file>

<file path=xl/worksheets/sheet153.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F10" sqref="F10"/>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403</v>
      </c>
      <c r="B2" s="605"/>
      <c r="C2" s="605"/>
      <c r="D2" s="605"/>
      <c r="E2" s="605"/>
      <c r="F2" s="605"/>
      <c r="G2" s="605"/>
    </row>
    <row r="3" spans="1:7" ht="58.5" customHeight="1">
      <c r="A3" s="641" t="s">
        <v>990</v>
      </c>
      <c r="B3" s="641"/>
      <c r="C3" s="641"/>
      <c r="D3" s="641"/>
      <c r="E3" s="641"/>
      <c r="F3" s="641"/>
      <c r="G3" s="641"/>
    </row>
    <row r="4" spans="1:7" ht="56.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49.5" customHeight="1">
      <c r="A10" s="695" t="s">
        <v>346</v>
      </c>
      <c r="B10" s="695"/>
      <c r="C10" s="695"/>
      <c r="D10" s="695"/>
      <c r="E10" s="22">
        <v>0</v>
      </c>
      <c r="F10" s="22">
        <v>305000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305000</v>
      </c>
      <c r="G42" s="5">
        <f>G10+G31+G32+G33+G34+G35+G36+G37+G38+G39+G40+G41</f>
        <v>0</v>
      </c>
    </row>
    <row r="43" spans="1:7" ht="12.75" customHeight="1">
      <c r="A43" s="599" t="s">
        <v>3</v>
      </c>
      <c r="B43" s="599"/>
      <c r="C43" s="599"/>
      <c r="D43" s="599"/>
      <c r="E43" s="5">
        <f>E42/1000</f>
        <v>0</v>
      </c>
      <c r="F43" s="5">
        <f>F42/1000</f>
        <v>305</v>
      </c>
      <c r="G43" s="5">
        <f>G42/1000</f>
        <v>0</v>
      </c>
    </row>
    <row r="44" spans="1:7">
      <c r="A44" s="668"/>
      <c r="B44" s="668"/>
    </row>
    <row r="45" spans="1:7" ht="15.75">
      <c r="A45" s="3" t="s">
        <v>4</v>
      </c>
      <c r="B45" s="3"/>
      <c r="C45" s="27"/>
      <c r="D45" s="27"/>
      <c r="E45" s="3"/>
      <c r="F45" s="594" t="s">
        <v>445</v>
      </c>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t="s">
        <v>446</v>
      </c>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1" firstPageNumber="0" orientation="portrait" horizontalDpi="300" verticalDpi="300" r:id="rId1"/>
  <headerFooter alignWithMargins="0"/>
</worksheet>
</file>

<file path=xl/worksheets/sheet154.xml><?xml version="1.0" encoding="utf-8"?>
<worksheet xmlns="http://schemas.openxmlformats.org/spreadsheetml/2006/main" xmlns:r="http://schemas.openxmlformats.org/officeDocument/2006/relationships">
  <sheetPr>
    <tabColor rgb="FF002060"/>
  </sheetPr>
  <dimension ref="A2:K49"/>
  <sheetViews>
    <sheetView view="pageBreakPreview" zoomScale="66" zoomScaleNormal="66" zoomScaleSheetLayoutView="66" workbookViewId="0">
      <selection activeCell="E8" sqref="E8:E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374</v>
      </c>
      <c r="B3" s="677"/>
      <c r="C3" s="677"/>
      <c r="D3" s="677"/>
      <c r="E3" s="677"/>
      <c r="F3" s="677"/>
      <c r="G3" s="677"/>
    </row>
    <row r="4" spans="1:7" ht="42.75" customHeight="1">
      <c r="A4" s="603" t="s">
        <v>457</v>
      </c>
      <c r="B4" s="603"/>
      <c r="C4" s="603"/>
      <c r="D4" s="603"/>
      <c r="E4" s="603"/>
      <c r="F4" s="603"/>
      <c r="G4" s="603"/>
    </row>
    <row r="5" spans="1:7" ht="15.75" customHeight="1">
      <c r="A5" s="612" t="s">
        <v>1</v>
      </c>
      <c r="B5" s="612"/>
      <c r="C5" s="612"/>
      <c r="D5" s="612"/>
      <c r="E5" s="612"/>
      <c r="F5" s="612"/>
      <c r="G5" s="612"/>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449</v>
      </c>
      <c r="F8" s="664" t="s">
        <v>450</v>
      </c>
      <c r="G8" s="664" t="s">
        <v>903</v>
      </c>
    </row>
    <row r="9" spans="1:7" ht="18" customHeight="1">
      <c r="A9" s="687"/>
      <c r="B9" s="687"/>
      <c r="C9" s="687"/>
      <c r="D9" s="687"/>
      <c r="E9" s="665"/>
      <c r="F9" s="665"/>
      <c r="G9" s="665"/>
    </row>
    <row r="10" spans="1:7" ht="47.25" customHeight="1">
      <c r="A10" s="695" t="s">
        <v>885</v>
      </c>
      <c r="B10" s="695"/>
      <c r="C10" s="695"/>
      <c r="D10" s="695"/>
      <c r="E10" s="79">
        <v>0</v>
      </c>
      <c r="F10" s="79">
        <v>0</v>
      </c>
      <c r="G10" s="81">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55.xml><?xml version="1.0" encoding="utf-8"?>
<worksheet xmlns="http://schemas.openxmlformats.org/spreadsheetml/2006/main" xmlns:r="http://schemas.openxmlformats.org/officeDocument/2006/relationships">
  <sheetPr>
    <tabColor rgb="FF002060"/>
  </sheetPr>
  <dimension ref="A2:K49"/>
  <sheetViews>
    <sheetView view="pageBreakPreview" topLeftCell="A4" zoomScale="66" zoomScaleNormal="66" zoomScaleSheetLayoutView="66" workbookViewId="0">
      <selection activeCell="G17" sqref="G1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893</v>
      </c>
      <c r="B3" s="677"/>
      <c r="C3" s="677"/>
      <c r="D3" s="677"/>
      <c r="E3" s="677"/>
      <c r="F3" s="677"/>
      <c r="G3" s="677"/>
    </row>
    <row r="4" spans="1:7" ht="57" customHeight="1">
      <c r="A4" s="603" t="s">
        <v>457</v>
      </c>
      <c r="B4" s="603"/>
      <c r="C4" s="603"/>
      <c r="D4" s="603"/>
      <c r="E4" s="603"/>
      <c r="F4" s="603"/>
      <c r="G4" s="603"/>
    </row>
    <row r="5" spans="1:7" ht="15.75" customHeight="1">
      <c r="A5" s="612" t="s">
        <v>1</v>
      </c>
      <c r="B5" s="612"/>
      <c r="C5" s="612"/>
      <c r="D5" s="612"/>
      <c r="E5" s="612"/>
      <c r="F5" s="612"/>
      <c r="G5" s="612"/>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909" t="s">
        <v>8</v>
      </c>
      <c r="B8" s="910"/>
      <c r="C8" s="910"/>
      <c r="D8" s="911"/>
      <c r="E8" s="664" t="s">
        <v>449</v>
      </c>
      <c r="F8" s="664" t="s">
        <v>450</v>
      </c>
      <c r="G8" s="664" t="s">
        <v>903</v>
      </c>
    </row>
    <row r="9" spans="1:7" ht="18" customHeight="1">
      <c r="A9" s="912"/>
      <c r="B9" s="913"/>
      <c r="C9" s="913"/>
      <c r="D9" s="914"/>
      <c r="E9" s="665"/>
      <c r="F9" s="665"/>
      <c r="G9" s="665"/>
    </row>
    <row r="10" spans="1:7" ht="60" customHeight="1">
      <c r="A10" s="839"/>
      <c r="B10" s="839"/>
      <c r="C10" s="839"/>
      <c r="D10" s="839"/>
      <c r="E10" s="79">
        <v>0</v>
      </c>
      <c r="F10" s="79">
        <v>0</v>
      </c>
      <c r="G10" s="81">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2" firstPageNumber="0" orientation="portrait" horizontalDpi="300" verticalDpi="300" r:id="rId1"/>
  <headerFooter alignWithMargins="0"/>
</worksheet>
</file>

<file path=xl/worksheets/sheet156.xml><?xml version="1.0" encoding="utf-8"?>
<worksheet xmlns="http://schemas.openxmlformats.org/spreadsheetml/2006/main" xmlns:r="http://schemas.openxmlformats.org/officeDocument/2006/relationships">
  <sheetPr>
    <tabColor theme="6" tint="-0.249977111117893"/>
  </sheetPr>
  <dimension ref="A2:K49"/>
  <sheetViews>
    <sheetView view="pageBreakPreview" zoomScale="66" zoomScaleNormal="66" zoomScaleSheetLayoutView="66" workbookViewId="0">
      <selection activeCell="E48" sqref="E48:E4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376</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57.xml><?xml version="1.0" encoding="utf-8"?>
<worksheet xmlns="http://schemas.openxmlformats.org/spreadsheetml/2006/main" xmlns:r="http://schemas.openxmlformats.org/officeDocument/2006/relationships">
  <sheetPr>
    <tabColor rgb="FF009900"/>
  </sheetPr>
  <dimension ref="A2:K49"/>
  <sheetViews>
    <sheetView view="pageBreakPreview" zoomScale="66" zoomScaleNormal="66" zoomScaleSheetLayoutView="66" workbookViewId="0">
      <selection activeCell="F11" sqref="F11"/>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967</v>
      </c>
      <c r="B3" s="641"/>
      <c r="C3" s="641"/>
      <c r="D3" s="641"/>
      <c r="E3" s="641"/>
      <c r="F3" s="641"/>
      <c r="G3" s="641"/>
    </row>
    <row r="4" spans="1:7" ht="63" customHeight="1">
      <c r="A4" s="849" t="s">
        <v>457</v>
      </c>
      <c r="B4" s="849"/>
      <c r="C4" s="849"/>
      <c r="D4" s="849"/>
      <c r="E4" s="849"/>
      <c r="F4" s="849"/>
      <c r="G4" s="849"/>
    </row>
    <row r="5" spans="1:7" ht="15.75" customHeight="1">
      <c r="A5" s="593" t="s">
        <v>1</v>
      </c>
      <c r="B5" s="593"/>
      <c r="C5" s="593"/>
      <c r="D5" s="593"/>
      <c r="E5" s="593"/>
      <c r="F5" s="593"/>
      <c r="G5" s="593"/>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52.5" customHeight="1">
      <c r="A10" s="695" t="s">
        <v>1022</v>
      </c>
      <c r="B10" s="695"/>
      <c r="C10" s="695"/>
      <c r="D10" s="695"/>
      <c r="E10" s="22">
        <v>0</v>
      </c>
      <c r="F10" s="22">
        <v>356098</v>
      </c>
      <c r="G10" s="56">
        <v>675900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356098</v>
      </c>
      <c r="G42" s="5">
        <f>G10+G31+G32+G33+G34+G35+G36+G37+G38+G39+G40+G41</f>
        <v>675900</v>
      </c>
    </row>
    <row r="43" spans="1:7" ht="12.75" customHeight="1">
      <c r="A43" s="599" t="s">
        <v>3</v>
      </c>
      <c r="B43" s="599"/>
      <c r="C43" s="599"/>
      <c r="D43" s="599"/>
      <c r="E43" s="5">
        <f>E42/1000</f>
        <v>0</v>
      </c>
      <c r="F43" s="5">
        <f>F42/1000</f>
        <v>356.09800000000001</v>
      </c>
      <c r="G43" s="5">
        <f>G42/1000</f>
        <v>675.9</v>
      </c>
    </row>
    <row r="44" spans="1:7">
      <c r="A44" s="668"/>
      <c r="B44" s="668"/>
    </row>
    <row r="45" spans="1:7" ht="15.75">
      <c r="A45" s="3" t="s">
        <v>4</v>
      </c>
      <c r="B45" s="3"/>
      <c r="C45" s="27"/>
      <c r="D45" s="27"/>
      <c r="E45" s="3"/>
      <c r="F45" s="594" t="s">
        <v>445</v>
      </c>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t="s">
        <v>446</v>
      </c>
      <c r="G48" s="594"/>
    </row>
    <row r="49" spans="1:11" ht="15.75">
      <c r="A49" s="9"/>
      <c r="B49" s="9"/>
      <c r="C49" s="593" t="s">
        <v>5</v>
      </c>
      <c r="D49" s="593"/>
      <c r="E49" s="3"/>
      <c r="F49" s="593" t="s">
        <v>6</v>
      </c>
      <c r="G49" s="593"/>
      <c r="K49" t="s">
        <v>22</v>
      </c>
    </row>
  </sheetData>
  <sheetProtection selectLockedCells="1" selectUnlockedCells="1"/>
  <mergeCells count="51">
    <mergeCell ref="F48:G48"/>
    <mergeCell ref="C49:D49"/>
    <mergeCell ref="F49:G49"/>
    <mergeCell ref="A42:D42"/>
    <mergeCell ref="A43:D43"/>
    <mergeCell ref="A44:B44"/>
    <mergeCell ref="F45:G45"/>
    <mergeCell ref="C46:D46"/>
    <mergeCell ref="F46:G46"/>
    <mergeCell ref="A41:D41"/>
    <mergeCell ref="A30:D30"/>
    <mergeCell ref="A31:D31"/>
    <mergeCell ref="A32:D32"/>
    <mergeCell ref="A33:D33"/>
    <mergeCell ref="A34:D34"/>
    <mergeCell ref="A35:D35"/>
    <mergeCell ref="A36:D36"/>
    <mergeCell ref="A37:D37"/>
    <mergeCell ref="A38:D38"/>
    <mergeCell ref="A39:D39"/>
    <mergeCell ref="A40:D40"/>
    <mergeCell ref="A29:D29"/>
    <mergeCell ref="A18:D18"/>
    <mergeCell ref="A19:D19"/>
    <mergeCell ref="A20:D20"/>
    <mergeCell ref="A21:D21"/>
    <mergeCell ref="A22:D22"/>
    <mergeCell ref="A23:D23"/>
    <mergeCell ref="A24:D24"/>
    <mergeCell ref="A25:D25"/>
    <mergeCell ref="A26:D26"/>
    <mergeCell ref="A27:D27"/>
    <mergeCell ref="A28:D28"/>
    <mergeCell ref="A17:D17"/>
    <mergeCell ref="A8:D9"/>
    <mergeCell ref="E8:E9"/>
    <mergeCell ref="F8:F9"/>
    <mergeCell ref="G8:G9"/>
    <mergeCell ref="A10:D10"/>
    <mergeCell ref="A11:D11"/>
    <mergeCell ref="A12:D12"/>
    <mergeCell ref="A13:D13"/>
    <mergeCell ref="A14:D14"/>
    <mergeCell ref="A15:D15"/>
    <mergeCell ref="A16:D16"/>
    <mergeCell ref="A7:F7"/>
    <mergeCell ref="A2:G2"/>
    <mergeCell ref="A3:G3"/>
    <mergeCell ref="A4:G4"/>
    <mergeCell ref="A5:G5"/>
    <mergeCell ref="A6:G6"/>
  </mergeCells>
  <pageMargins left="0.86614173228346458" right="0.19685039370078741" top="0.98425196850393704" bottom="0.98425196850393704" header="0.51181102362204722" footer="0.51181102362204722"/>
  <pageSetup paperSize="9" scale="71" firstPageNumber="0" orientation="portrait" r:id="rId1"/>
  <headerFooter alignWithMargins="0"/>
</worksheet>
</file>

<file path=xl/worksheets/sheet158.xml><?xml version="1.0" encoding="utf-8"?>
<worksheet xmlns="http://schemas.openxmlformats.org/spreadsheetml/2006/main" xmlns:r="http://schemas.openxmlformats.org/officeDocument/2006/relationships">
  <sheetPr>
    <tabColor rgb="FFFFC000"/>
  </sheetPr>
  <dimension ref="A2:K49"/>
  <sheetViews>
    <sheetView view="pageBreakPreview" zoomScale="66" zoomScaleNormal="66" zoomScaleSheetLayoutView="66" workbookViewId="0">
      <selection activeCell="P46" sqref="P46"/>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4" customHeight="1">
      <c r="A3" s="641" t="s">
        <v>405</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 ref="C46:D46"/>
    <mergeCell ref="F46:G4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59.xml><?xml version="1.0" encoding="utf-8"?>
<worksheet xmlns="http://schemas.openxmlformats.org/spreadsheetml/2006/main" xmlns:r="http://schemas.openxmlformats.org/officeDocument/2006/relationships">
  <sheetPr>
    <tabColor rgb="FFFFC000"/>
  </sheetPr>
  <dimension ref="A2:K18"/>
  <sheetViews>
    <sheetView view="pageBreakPreview" zoomScale="66" zoomScaleNormal="66" zoomScaleSheetLayoutView="66" workbookViewId="0">
      <selection activeCell="G10" sqref="G10"/>
    </sheetView>
  </sheetViews>
  <sheetFormatPr defaultRowHeight="15"/>
  <cols>
    <col min="1" max="1" width="9.140625" style="14"/>
    <col min="2" max="2" width="5.85546875" style="14" customWidth="1"/>
    <col min="3" max="3" width="9.140625" style="14"/>
    <col min="4" max="4" width="46.140625" style="14" customWidth="1"/>
    <col min="5" max="5" width="23.85546875" style="14" customWidth="1"/>
    <col min="6" max="6" width="26.7109375" style="14" customWidth="1"/>
    <col min="7" max="7" width="27.140625" style="14" customWidth="1"/>
  </cols>
  <sheetData>
    <row r="2" spans="1:7" ht="15.75">
      <c r="A2" s="605" t="s">
        <v>0</v>
      </c>
      <c r="B2" s="605"/>
      <c r="C2" s="605"/>
      <c r="D2" s="605"/>
      <c r="E2" s="605"/>
      <c r="F2" s="605"/>
      <c r="G2" s="605"/>
    </row>
    <row r="3" spans="1:7" ht="54" customHeight="1">
      <c r="A3" s="641" t="s">
        <v>406</v>
      </c>
      <c r="B3" s="641"/>
      <c r="C3" s="641"/>
      <c r="D3" s="641"/>
      <c r="E3" s="641"/>
      <c r="F3" s="641"/>
      <c r="G3" s="641"/>
    </row>
    <row r="4" spans="1:7" ht="52.5" customHeight="1">
      <c r="A4" s="849" t="s">
        <v>457</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0.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409.5" customHeight="1">
      <c r="A10" s="915" t="s">
        <v>1023</v>
      </c>
      <c r="B10" s="915"/>
      <c r="C10" s="915"/>
      <c r="D10" s="915"/>
      <c r="E10" s="222">
        <v>1641933.6</v>
      </c>
      <c r="F10" s="222">
        <v>1618585.92</v>
      </c>
      <c r="G10" s="281">
        <v>1683328.32</v>
      </c>
    </row>
    <row r="11" spans="1:7" ht="25.5" customHeight="1">
      <c r="A11" s="599" t="s">
        <v>2</v>
      </c>
      <c r="B11" s="599"/>
      <c r="C11" s="599"/>
      <c r="D11" s="599"/>
      <c r="E11" s="5">
        <f>SUM(E10)</f>
        <v>1641933.6</v>
      </c>
      <c r="F11" s="77">
        <f t="shared" ref="F11:G11" si="0">SUM(F10)</f>
        <v>1618585.92</v>
      </c>
      <c r="G11" s="77">
        <f t="shared" si="0"/>
        <v>1683328.32</v>
      </c>
    </row>
    <row r="12" spans="1:7" ht="28.5" customHeight="1">
      <c r="A12" s="599" t="s">
        <v>3</v>
      </c>
      <c r="B12" s="599"/>
      <c r="C12" s="599"/>
      <c r="D12" s="599"/>
      <c r="E12" s="5">
        <f>E11/1000</f>
        <v>1641.9336000000001</v>
      </c>
      <c r="F12" s="5">
        <f>F11/1000</f>
        <v>1618.58592</v>
      </c>
      <c r="G12" s="5">
        <f>G11/1000</f>
        <v>1683.3283200000001</v>
      </c>
    </row>
    <row r="13" spans="1:7">
      <c r="A13" s="668"/>
      <c r="B13" s="668"/>
    </row>
    <row r="14" spans="1:7" ht="15.75">
      <c r="A14" s="3" t="s">
        <v>4</v>
      </c>
      <c r="B14" s="3"/>
      <c r="C14" s="27"/>
      <c r="D14" s="27"/>
      <c r="E14" s="3"/>
      <c r="F14" s="594" t="s">
        <v>445</v>
      </c>
      <c r="G14" s="594"/>
    </row>
    <row r="15" spans="1:7" ht="15.75" customHeight="1">
      <c r="A15" s="3"/>
      <c r="B15" s="3"/>
      <c r="C15" s="593" t="s">
        <v>5</v>
      </c>
      <c r="D15" s="593"/>
      <c r="E15" s="3"/>
      <c r="F15" s="593" t="s">
        <v>6</v>
      </c>
      <c r="G15" s="593"/>
    </row>
    <row r="16" spans="1:7" ht="15.75">
      <c r="A16" s="3"/>
      <c r="B16" s="3"/>
      <c r="C16" s="3"/>
      <c r="D16" s="3"/>
      <c r="E16" s="3"/>
      <c r="F16" s="3"/>
      <c r="G16" s="3"/>
    </row>
    <row r="17" spans="1:11" ht="15.75">
      <c r="A17" s="3" t="s">
        <v>7</v>
      </c>
      <c r="B17" s="3"/>
      <c r="C17" s="27"/>
      <c r="D17" s="27"/>
      <c r="E17" s="3"/>
      <c r="F17" s="594" t="s">
        <v>446</v>
      </c>
      <c r="G17" s="594"/>
    </row>
    <row r="18" spans="1:11" ht="15.75">
      <c r="A18" s="9"/>
      <c r="B18" s="9"/>
      <c r="C18" s="593" t="s">
        <v>5</v>
      </c>
      <c r="D18" s="593"/>
      <c r="E18" s="3"/>
      <c r="F18" s="593" t="s">
        <v>6</v>
      </c>
      <c r="G18" s="593"/>
      <c r="K18" t="s">
        <v>22</v>
      </c>
    </row>
  </sheetData>
  <sheetProtection selectLockedCells="1" selectUnlockedCells="1"/>
  <mergeCells count="20">
    <mergeCell ref="A2:G2"/>
    <mergeCell ref="A3:G3"/>
    <mergeCell ref="A4:G4"/>
    <mergeCell ref="A5:G5"/>
    <mergeCell ref="A6:G6"/>
    <mergeCell ref="A7:F7"/>
    <mergeCell ref="A8:D9"/>
    <mergeCell ref="E8:E9"/>
    <mergeCell ref="F8:F9"/>
    <mergeCell ref="G8:G9"/>
    <mergeCell ref="A10:D10"/>
    <mergeCell ref="F17:G17"/>
    <mergeCell ref="C18:D18"/>
    <mergeCell ref="F18:G18"/>
    <mergeCell ref="A11:D11"/>
    <mergeCell ref="A12:D12"/>
    <mergeCell ref="A13:B13"/>
    <mergeCell ref="F14:G14"/>
    <mergeCell ref="C15:D15"/>
    <mergeCell ref="F15:G15"/>
  </mergeCells>
  <pageMargins left="0.86614173228346458" right="0.19685039370078741" top="0.98425196850393704" bottom="0.98425196850393704" header="0.51181102362204722" footer="0.51181102362204722"/>
  <pageSetup paperSize="9" scale="60" firstPageNumber="0"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00FFFF"/>
  </sheetPr>
  <dimension ref="A1:G38"/>
  <sheetViews>
    <sheetView topLeftCell="A25" zoomScaleSheetLayoutView="66" workbookViewId="0">
      <selection activeCell="H11" sqref="H11"/>
    </sheetView>
  </sheetViews>
  <sheetFormatPr defaultRowHeight="12.75"/>
  <cols>
    <col min="1" max="1" width="44" customWidth="1"/>
    <col min="2" max="3" width="19.7109375" customWidth="1"/>
    <col min="4" max="4" width="19" customWidth="1"/>
    <col min="5" max="7" width="9.140625" hidden="1" customWidth="1"/>
  </cols>
  <sheetData>
    <row r="1" spans="1:7" ht="15">
      <c r="A1" s="14"/>
      <c r="B1" s="14"/>
      <c r="C1" s="14"/>
      <c r="D1" s="14"/>
    </row>
    <row r="2" spans="1:7" ht="15.75">
      <c r="A2" s="605" t="s">
        <v>0</v>
      </c>
      <c r="B2" s="605"/>
      <c r="C2" s="605"/>
      <c r="D2" s="605"/>
    </row>
    <row r="3" spans="1:7" ht="21.4" customHeight="1">
      <c r="A3" s="603" t="s">
        <v>367</v>
      </c>
      <c r="B3" s="603"/>
      <c r="C3" s="603"/>
      <c r="D3" s="603"/>
    </row>
    <row r="4" spans="1:7" ht="49.5" customHeight="1">
      <c r="A4" s="641" t="s">
        <v>444</v>
      </c>
      <c r="B4" s="641"/>
      <c r="C4" s="641"/>
      <c r="D4" s="641"/>
      <c r="E4" s="641"/>
      <c r="F4" s="641"/>
      <c r="G4" s="641"/>
    </row>
    <row r="5" spans="1:7" ht="15.75" customHeight="1">
      <c r="A5" s="640" t="s">
        <v>385</v>
      </c>
      <c r="B5" s="640"/>
      <c r="C5" s="640"/>
      <c r="D5" s="640"/>
      <c r="E5" s="640"/>
      <c r="F5" s="640"/>
      <c r="G5" s="640"/>
    </row>
    <row r="6" spans="1:7" ht="20.25" customHeight="1">
      <c r="A6" s="603" t="s">
        <v>904</v>
      </c>
      <c r="B6" s="603"/>
      <c r="C6" s="603"/>
      <c r="D6" s="603"/>
    </row>
    <row r="7" spans="1:7" ht="15.75">
      <c r="A7" s="3"/>
      <c r="B7" s="3"/>
      <c r="C7" s="3"/>
      <c r="D7" s="14"/>
    </row>
    <row r="8" spans="1:7" ht="41.25" customHeight="1">
      <c r="A8" s="45" t="s">
        <v>8</v>
      </c>
      <c r="B8" s="503" t="s">
        <v>996</v>
      </c>
      <c r="C8" s="503" t="s">
        <v>997</v>
      </c>
      <c r="D8" s="503" t="s">
        <v>998</v>
      </c>
    </row>
    <row r="9" spans="1:7" s="20" customFormat="1" ht="45.75" customHeight="1">
      <c r="A9" s="260" t="s">
        <v>655</v>
      </c>
      <c r="B9" s="261">
        <v>8022.72</v>
      </c>
      <c r="C9" s="261">
        <v>8022.72</v>
      </c>
      <c r="D9" s="261">
        <v>8022.72</v>
      </c>
    </row>
    <row r="10" spans="1:7" s="20" customFormat="1" ht="49.5" customHeight="1">
      <c r="A10" s="260" t="s">
        <v>656</v>
      </c>
      <c r="B10" s="229">
        <v>3110.4</v>
      </c>
      <c r="C10" s="229">
        <v>3110.4</v>
      </c>
      <c r="D10" s="229">
        <v>3110.4</v>
      </c>
    </row>
    <row r="11" spans="1:7" ht="38.25" customHeight="1">
      <c r="A11" s="260" t="s">
        <v>657</v>
      </c>
      <c r="B11" s="261">
        <v>13638.02</v>
      </c>
      <c r="C11" s="261">
        <v>13638.02</v>
      </c>
      <c r="D11" s="261">
        <v>13638.02</v>
      </c>
    </row>
    <row r="12" spans="1:7" ht="32.25" customHeight="1">
      <c r="A12" s="260" t="s">
        <v>658</v>
      </c>
      <c r="B12" s="261">
        <v>5657.04</v>
      </c>
      <c r="C12" s="261">
        <v>5657.04</v>
      </c>
      <c r="D12" s="261">
        <v>5657.04</v>
      </c>
    </row>
    <row r="13" spans="1:7" s="20" customFormat="1" ht="21" customHeight="1">
      <c r="A13" s="260" t="s">
        <v>659</v>
      </c>
      <c r="B13" s="229">
        <v>871.2</v>
      </c>
      <c r="C13" s="229">
        <v>871.2</v>
      </c>
      <c r="D13" s="229">
        <v>871.2</v>
      </c>
    </row>
    <row r="14" spans="1:7" s="23" customFormat="1" ht="174" customHeight="1">
      <c r="A14" s="260" t="s">
        <v>660</v>
      </c>
      <c r="B14" s="229">
        <v>28454.400000000001</v>
      </c>
      <c r="C14" s="229">
        <v>28454.400000000001</v>
      </c>
      <c r="D14" s="229">
        <v>28454.400000000001</v>
      </c>
    </row>
    <row r="15" spans="1:7" s="20" customFormat="1" ht="113.25" customHeight="1">
      <c r="A15" s="260" t="s">
        <v>661</v>
      </c>
      <c r="B15" s="229">
        <v>3110.4</v>
      </c>
      <c r="C15" s="229">
        <v>3110.4</v>
      </c>
      <c r="D15" s="229">
        <v>3110.4</v>
      </c>
    </row>
    <row r="16" spans="1:7" s="23" customFormat="1" ht="44.25" customHeight="1">
      <c r="A16" s="260" t="s">
        <v>662</v>
      </c>
      <c r="B16" s="229">
        <v>25920</v>
      </c>
      <c r="C16" s="229">
        <v>25920</v>
      </c>
      <c r="D16" s="229">
        <v>25920</v>
      </c>
    </row>
    <row r="17" spans="1:4" s="20" customFormat="1" ht="150" customHeight="1">
      <c r="A17" s="260" t="s">
        <v>663</v>
      </c>
      <c r="B17" s="261">
        <v>1408.32</v>
      </c>
      <c r="C17" s="261">
        <v>1408.32</v>
      </c>
      <c r="D17" s="261">
        <v>1408.32</v>
      </c>
    </row>
    <row r="18" spans="1:4" ht="100.5" customHeight="1">
      <c r="A18" s="260" t="s">
        <v>664</v>
      </c>
      <c r="B18" s="229">
        <v>12441.6</v>
      </c>
      <c r="C18" s="229">
        <v>12441.6</v>
      </c>
      <c r="D18" s="229">
        <v>12441.6</v>
      </c>
    </row>
    <row r="19" spans="1:4" ht="161.25" customHeight="1">
      <c r="A19" s="260" t="s">
        <v>665</v>
      </c>
      <c r="B19" s="229">
        <v>7113.6</v>
      </c>
      <c r="C19" s="229">
        <v>7113.6</v>
      </c>
      <c r="D19" s="229">
        <v>7113.6</v>
      </c>
    </row>
    <row r="20" spans="1:4" s="20" customFormat="1" ht="96" customHeight="1">
      <c r="A20" s="260" t="s">
        <v>666</v>
      </c>
      <c r="B20" s="229">
        <v>3110.4</v>
      </c>
      <c r="C20" s="229">
        <v>3110.4</v>
      </c>
      <c r="D20" s="229">
        <v>3110.4</v>
      </c>
    </row>
    <row r="21" spans="1:4" ht="67.5" customHeight="1">
      <c r="A21" s="260" t="s">
        <v>667</v>
      </c>
      <c r="B21" s="229">
        <v>11745</v>
      </c>
      <c r="C21" s="229">
        <v>11745</v>
      </c>
      <c r="D21" s="229">
        <v>11745</v>
      </c>
    </row>
    <row r="22" spans="1:4" s="20" customFormat="1" ht="57" customHeight="1">
      <c r="A22" s="260" t="s">
        <v>668</v>
      </c>
      <c r="B22" s="229">
        <v>2764.8</v>
      </c>
      <c r="C22" s="229">
        <v>2764.8</v>
      </c>
      <c r="D22" s="229">
        <v>2764.8</v>
      </c>
    </row>
    <row r="23" spans="1:4" ht="51.75" customHeight="1">
      <c r="A23" s="260" t="s">
        <v>669</v>
      </c>
      <c r="B23" s="229">
        <v>2880</v>
      </c>
      <c r="C23" s="229">
        <v>2880</v>
      </c>
      <c r="D23" s="229">
        <v>2880</v>
      </c>
    </row>
    <row r="24" spans="1:4" ht="160.5" customHeight="1">
      <c r="A24" s="260" t="s">
        <v>670</v>
      </c>
      <c r="B24" s="229">
        <v>2491.1999999999998</v>
      </c>
      <c r="C24" s="229">
        <v>2491.1999999999998</v>
      </c>
      <c r="D24" s="229">
        <v>2491.1999999999998</v>
      </c>
    </row>
    <row r="25" spans="1:4" s="20" customFormat="1" ht="110.25" customHeight="1">
      <c r="A25" s="260" t="s">
        <v>671</v>
      </c>
      <c r="B25" s="229">
        <v>3110.4</v>
      </c>
      <c r="C25" s="229">
        <v>3110.4</v>
      </c>
      <c r="D25" s="229">
        <v>3110.4</v>
      </c>
    </row>
    <row r="26" spans="1:4" ht="75.75" customHeight="1">
      <c r="A26" s="260" t="s">
        <v>672</v>
      </c>
      <c r="B26" s="229">
        <v>5616</v>
      </c>
      <c r="C26" s="229">
        <v>5616</v>
      </c>
      <c r="D26" s="229">
        <v>5616</v>
      </c>
    </row>
    <row r="27" spans="1:4" ht="20.100000000000001" customHeight="1">
      <c r="A27" s="24" t="s">
        <v>2</v>
      </c>
      <c r="B27" s="6">
        <f>SUM(B9:B26)</f>
        <v>141465.5</v>
      </c>
      <c r="C27" s="6">
        <f>SUM(C9:C26)</f>
        <v>141465.5</v>
      </c>
      <c r="D27" s="6">
        <f>SUM(D9:D26)</f>
        <v>141465.5</v>
      </c>
    </row>
    <row r="28" spans="1:4" ht="20.100000000000001" customHeight="1">
      <c r="A28" s="63" t="s">
        <v>3</v>
      </c>
      <c r="B28" s="61">
        <f>B27/1000</f>
        <v>141.46549999999999</v>
      </c>
      <c r="C28" s="61">
        <f>C27/1000</f>
        <v>141.46549999999999</v>
      </c>
      <c r="D28" s="61">
        <f>D27/1000</f>
        <v>141.46549999999999</v>
      </c>
    </row>
    <row r="29" spans="1:4" ht="15.75">
      <c r="A29" s="24" t="s">
        <v>411</v>
      </c>
      <c r="B29" s="24"/>
      <c r="C29" s="24"/>
      <c r="D29" s="24"/>
    </row>
    <row r="30" spans="1:4" ht="15.75">
      <c r="A30" s="24" t="s">
        <v>412</v>
      </c>
      <c r="B30" s="6">
        <v>50019.6</v>
      </c>
      <c r="C30" s="6">
        <v>50019.6</v>
      </c>
      <c r="D30" s="6">
        <v>50019.6</v>
      </c>
    </row>
    <row r="31" spans="1:4" ht="15.75">
      <c r="A31" s="24" t="s">
        <v>415</v>
      </c>
      <c r="B31" s="6">
        <v>91445.9</v>
      </c>
      <c r="C31" s="6">
        <v>91445.9</v>
      </c>
      <c r="D31" s="6">
        <v>91445.9</v>
      </c>
    </row>
    <row r="32" spans="1:4" ht="15.75">
      <c r="A32" s="24" t="s">
        <v>416</v>
      </c>
      <c r="B32" s="6">
        <v>0</v>
      </c>
      <c r="C32" s="6">
        <v>0</v>
      </c>
      <c r="D32" s="6">
        <v>0</v>
      </c>
    </row>
    <row r="33" spans="1:6" ht="15.75">
      <c r="A33" s="3" t="s">
        <v>4</v>
      </c>
      <c r="B33" s="3"/>
      <c r="C33" s="594" t="s">
        <v>445</v>
      </c>
      <c r="D33" s="594"/>
      <c r="E33" s="1"/>
    </row>
    <row r="34" spans="1:6" ht="15.75">
      <c r="A34" s="3"/>
      <c r="B34" s="3"/>
      <c r="C34" s="593" t="s">
        <v>6</v>
      </c>
      <c r="D34" s="593"/>
      <c r="E34" s="1"/>
    </row>
    <row r="35" spans="1:6" ht="15.75">
      <c r="A35" s="3"/>
      <c r="B35" s="3"/>
      <c r="C35" s="3"/>
      <c r="D35" s="3"/>
      <c r="E35" s="1"/>
    </row>
    <row r="36" spans="1:6" ht="15.75">
      <c r="A36" s="3" t="s">
        <v>7</v>
      </c>
      <c r="B36" s="3"/>
      <c r="C36" s="594" t="s">
        <v>446</v>
      </c>
      <c r="D36" s="594"/>
      <c r="E36" s="1"/>
    </row>
    <row r="37" spans="1:6" ht="15.75">
      <c r="A37" s="9"/>
      <c r="B37" s="9"/>
      <c r="C37" s="593" t="s">
        <v>6</v>
      </c>
      <c r="D37" s="593"/>
      <c r="E37" s="1"/>
    </row>
    <row r="38" spans="1:6" ht="15.75">
      <c r="A38" s="9"/>
      <c r="B38" s="3"/>
      <c r="C38" s="642"/>
      <c r="D38" s="642"/>
      <c r="E38" s="1"/>
      <c r="F38" s="9"/>
    </row>
  </sheetData>
  <sheetProtection selectLockedCells="1" selectUnlockedCells="1"/>
  <mergeCells count="10">
    <mergeCell ref="C33:D33"/>
    <mergeCell ref="C36:D36"/>
    <mergeCell ref="C37:D37"/>
    <mergeCell ref="C38:D38"/>
    <mergeCell ref="C34:D34"/>
    <mergeCell ref="A5:G5"/>
    <mergeCell ref="A2:D2"/>
    <mergeCell ref="A3:D3"/>
    <mergeCell ref="A6:D6"/>
    <mergeCell ref="A4:G4"/>
  </mergeCells>
  <printOptions horizontalCentered="1"/>
  <pageMargins left="0.94513888888888886" right="0.19652777777777777" top="0.98402777777777772" bottom="0.98402777777777772" header="0.51180555555555551" footer="0.51180555555555551"/>
  <pageSetup paperSize="9" scale="70" firstPageNumber="0" orientation="portrait" horizontalDpi="300" verticalDpi="300" r:id="rId1"/>
  <headerFooter alignWithMargins="0"/>
</worksheet>
</file>

<file path=xl/worksheets/sheet160.xml><?xml version="1.0" encoding="utf-8"?>
<worksheet xmlns="http://schemas.openxmlformats.org/spreadsheetml/2006/main" xmlns:r="http://schemas.openxmlformats.org/officeDocument/2006/relationships">
  <sheetPr>
    <tabColor theme="7" tint="-0.249977111117893"/>
  </sheetPr>
  <dimension ref="A1:H40"/>
  <sheetViews>
    <sheetView view="pageBreakPreview" zoomScale="66" zoomScaleSheetLayoutView="66" workbookViewId="0">
      <selection activeCell="A26" sqref="A26:IV29"/>
    </sheetView>
  </sheetViews>
  <sheetFormatPr defaultRowHeight="12.75"/>
  <cols>
    <col min="5" max="5" width="19.28515625" customWidth="1"/>
    <col min="6" max="6" width="19.7109375" customWidth="1"/>
    <col min="7" max="7" width="17.85546875" customWidth="1"/>
  </cols>
  <sheetData>
    <row r="1" spans="1:7" ht="15.75">
      <c r="A1" s="3"/>
      <c r="B1" s="3"/>
      <c r="C1" s="3"/>
      <c r="D1" s="3"/>
      <c r="E1" s="3"/>
      <c r="F1" s="3"/>
      <c r="G1" s="14"/>
    </row>
    <row r="2" spans="1:7" ht="15.75">
      <c r="A2" s="605" t="s">
        <v>0</v>
      </c>
      <c r="B2" s="605"/>
      <c r="C2" s="605"/>
      <c r="D2" s="605"/>
      <c r="E2" s="605"/>
      <c r="F2" s="605"/>
      <c r="G2" s="605"/>
    </row>
    <row r="3" spans="1:7" ht="15.75" customHeight="1">
      <c r="A3" s="605" t="s">
        <v>337</v>
      </c>
      <c r="B3" s="605"/>
      <c r="C3" s="605"/>
      <c r="D3" s="605"/>
      <c r="E3" s="605"/>
      <c r="F3" s="605"/>
      <c r="G3" s="605"/>
    </row>
    <row r="4" spans="1:7" ht="49.5"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6" customHeight="1">
      <c r="A12" s="604" t="s">
        <v>8</v>
      </c>
      <c r="B12" s="604"/>
      <c r="C12" s="604"/>
      <c r="D12" s="604"/>
      <c r="E12" s="4" t="s">
        <v>334</v>
      </c>
      <c r="F12" s="4" t="s">
        <v>335</v>
      </c>
      <c r="G12" s="4" t="s">
        <v>336</v>
      </c>
    </row>
    <row r="13" spans="1:7" ht="15.6" customHeight="1">
      <c r="A13" s="592"/>
      <c r="B13" s="592"/>
      <c r="C13" s="592"/>
      <c r="D13" s="592"/>
      <c r="E13" s="22">
        <v>0</v>
      </c>
      <c r="F13" s="22">
        <v>0</v>
      </c>
      <c r="G13" s="22">
        <v>0</v>
      </c>
    </row>
    <row r="14" spans="1:7" ht="15.6" customHeight="1">
      <c r="A14" s="592"/>
      <c r="B14" s="592"/>
      <c r="C14" s="592"/>
      <c r="D14" s="592"/>
      <c r="E14" s="22">
        <v>0</v>
      </c>
      <c r="F14" s="22">
        <v>0</v>
      </c>
      <c r="G14" s="22">
        <v>0</v>
      </c>
    </row>
    <row r="15" spans="1:7" ht="15.6" customHeight="1">
      <c r="A15" s="592"/>
      <c r="B15" s="592"/>
      <c r="C15" s="592"/>
      <c r="D15" s="592"/>
      <c r="E15" s="22">
        <v>0</v>
      </c>
      <c r="F15" s="22">
        <v>0</v>
      </c>
      <c r="G15" s="22">
        <v>0</v>
      </c>
    </row>
    <row r="16" spans="1:7" ht="15.6" customHeight="1">
      <c r="A16" s="592"/>
      <c r="B16" s="592"/>
      <c r="C16" s="592"/>
      <c r="D16" s="592"/>
      <c r="E16" s="22">
        <v>0</v>
      </c>
      <c r="F16" s="22">
        <v>0</v>
      </c>
      <c r="G16" s="22">
        <v>0</v>
      </c>
    </row>
    <row r="17" spans="1:8" ht="15.6" customHeight="1">
      <c r="A17" s="592"/>
      <c r="B17" s="592"/>
      <c r="C17" s="592"/>
      <c r="D17" s="592"/>
      <c r="E17" s="22">
        <v>0</v>
      </c>
      <c r="F17" s="22">
        <v>0</v>
      </c>
      <c r="G17" s="22">
        <v>0</v>
      </c>
    </row>
    <row r="18" spans="1:8" ht="15.6" customHeight="1">
      <c r="A18" s="592"/>
      <c r="B18" s="592"/>
      <c r="C18" s="592"/>
      <c r="D18" s="592"/>
      <c r="E18" s="22">
        <v>0</v>
      </c>
      <c r="F18" s="22">
        <v>0</v>
      </c>
      <c r="G18" s="22">
        <v>0</v>
      </c>
    </row>
    <row r="19" spans="1:8" ht="16.5" customHeight="1">
      <c r="A19" s="607"/>
      <c r="B19" s="607"/>
      <c r="C19" s="607"/>
      <c r="D19" s="607"/>
      <c r="E19" s="22">
        <v>0</v>
      </c>
      <c r="F19" s="22">
        <v>0</v>
      </c>
      <c r="G19" s="22">
        <v>0</v>
      </c>
    </row>
    <row r="20" spans="1:8" ht="16.5" customHeight="1">
      <c r="A20" s="607"/>
      <c r="B20" s="607"/>
      <c r="C20" s="607"/>
      <c r="D20" s="607"/>
      <c r="E20" s="22">
        <v>0</v>
      </c>
      <c r="F20" s="22">
        <v>0</v>
      </c>
      <c r="G20" s="22">
        <v>0</v>
      </c>
    </row>
    <row r="21" spans="1:8" ht="16.5" customHeight="1">
      <c r="A21" s="607"/>
      <c r="B21" s="607"/>
      <c r="C21" s="607"/>
      <c r="D21" s="607"/>
      <c r="E21" s="22">
        <v>0</v>
      </c>
      <c r="F21" s="22">
        <v>0</v>
      </c>
      <c r="G21" s="22">
        <v>0</v>
      </c>
    </row>
    <row r="22" spans="1:8" ht="16.5" customHeight="1">
      <c r="A22" s="607"/>
      <c r="B22" s="607"/>
      <c r="C22" s="607"/>
      <c r="D22" s="607"/>
      <c r="E22" s="22">
        <v>0</v>
      </c>
      <c r="F22" s="22">
        <v>0</v>
      </c>
      <c r="G22" s="22">
        <v>0</v>
      </c>
    </row>
    <row r="23" spans="1:8" ht="16.5" customHeight="1">
      <c r="A23" s="607"/>
      <c r="B23" s="607"/>
      <c r="C23" s="607"/>
      <c r="D23" s="607"/>
      <c r="E23" s="22">
        <v>0</v>
      </c>
      <c r="F23" s="22">
        <v>0</v>
      </c>
      <c r="G23" s="22">
        <v>0</v>
      </c>
    </row>
    <row r="24" spans="1:8" ht="16.5" customHeight="1">
      <c r="A24" s="599" t="s">
        <v>2</v>
      </c>
      <c r="B24" s="599"/>
      <c r="C24" s="599"/>
      <c r="D24" s="599"/>
      <c r="E24" s="5">
        <f>SUM(E13:E23)</f>
        <v>0</v>
      </c>
      <c r="F24" s="5">
        <f>SUM(F13:F23)</f>
        <v>0</v>
      </c>
      <c r="G24" s="5">
        <f>SUM(G13:G23)</f>
        <v>0</v>
      </c>
      <c r="H24" s="7"/>
    </row>
    <row r="25" spans="1:8" ht="15.75">
      <c r="A25" s="599" t="s">
        <v>3</v>
      </c>
      <c r="B25" s="599"/>
      <c r="C25" s="599"/>
      <c r="D25" s="599"/>
      <c r="E25" s="5">
        <f>E24/1000</f>
        <v>0</v>
      </c>
      <c r="F25" s="5">
        <f>F24/1000</f>
        <v>0</v>
      </c>
      <c r="G25" s="5">
        <f>G24/1000</f>
        <v>0</v>
      </c>
      <c r="H25" s="8"/>
    </row>
    <row r="26" spans="1:8" ht="15.75">
      <c r="A26" s="3"/>
      <c r="B26" s="3"/>
      <c r="C26" s="593" t="s">
        <v>5</v>
      </c>
      <c r="D26" s="593"/>
      <c r="E26" s="3"/>
      <c r="F26" s="593" t="s">
        <v>6</v>
      </c>
      <c r="G26" s="593"/>
      <c r="H26" s="9"/>
    </row>
    <row r="27" spans="1:8" ht="15.75">
      <c r="A27" s="3"/>
      <c r="B27" s="3"/>
      <c r="C27" s="3"/>
      <c r="D27" s="3"/>
      <c r="E27" s="3"/>
      <c r="F27" s="3"/>
      <c r="G27" s="3"/>
      <c r="H27" s="9"/>
    </row>
    <row r="28" spans="1:8" ht="15.75">
      <c r="A28" s="3" t="s">
        <v>7</v>
      </c>
      <c r="B28" s="3"/>
      <c r="C28" s="27"/>
      <c r="D28" s="27"/>
      <c r="E28" s="3"/>
      <c r="F28" s="594"/>
      <c r="G28" s="594"/>
      <c r="H28" s="9"/>
    </row>
    <row r="29" spans="1:8" ht="15.75">
      <c r="A29" s="9"/>
      <c r="B29" s="9"/>
      <c r="C29" s="593" t="s">
        <v>5</v>
      </c>
      <c r="D29" s="593"/>
      <c r="E29" s="3"/>
      <c r="F29" s="593" t="s">
        <v>6</v>
      </c>
      <c r="G29" s="593"/>
      <c r="H29" s="9"/>
    </row>
    <row r="30" spans="1:8" ht="15.75">
      <c r="A30" s="9"/>
      <c r="B30" s="9"/>
      <c r="C30" s="9"/>
      <c r="D30" s="9"/>
      <c r="E30" s="9"/>
      <c r="F30" s="9"/>
    </row>
    <row r="31" spans="1:8" ht="15.75">
      <c r="A31" s="9"/>
      <c r="B31" s="9"/>
      <c r="C31" s="9"/>
      <c r="D31" s="9"/>
      <c r="E31" s="9"/>
      <c r="F31" s="9"/>
    </row>
    <row r="32" spans="1:8" ht="15.75">
      <c r="A32" s="9"/>
      <c r="B32" s="9"/>
      <c r="C32" s="9"/>
      <c r="D32" s="9"/>
      <c r="E32" s="9"/>
      <c r="F32" s="9"/>
    </row>
    <row r="33" spans="1:6" ht="15">
      <c r="A33" s="13"/>
      <c r="B33" s="13"/>
      <c r="C33" s="13"/>
      <c r="D33" s="13"/>
      <c r="E33" s="13"/>
      <c r="F33" s="13"/>
    </row>
    <row r="34" spans="1:6" ht="15">
      <c r="A34" s="14"/>
      <c r="B34" s="14"/>
      <c r="C34" s="14"/>
      <c r="D34" s="14"/>
      <c r="E34" s="14"/>
      <c r="F34" s="14"/>
    </row>
    <row r="35" spans="1:6" ht="15">
      <c r="A35" s="14"/>
      <c r="B35" s="14"/>
      <c r="C35" s="14"/>
      <c r="D35" s="14"/>
      <c r="E35" s="14"/>
      <c r="F35" s="14"/>
    </row>
    <row r="36" spans="1:6" ht="15">
      <c r="A36" s="14"/>
      <c r="B36" s="14"/>
      <c r="C36" s="14"/>
      <c r="D36" s="14"/>
      <c r="E36" s="14"/>
      <c r="F36" s="14"/>
    </row>
    <row r="37" spans="1:6" ht="15">
      <c r="F37" s="14"/>
    </row>
    <row r="38" spans="1:6" ht="15">
      <c r="F38" s="14"/>
    </row>
    <row r="39" spans="1:6" ht="15">
      <c r="F39" s="14"/>
    </row>
    <row r="40" spans="1:6" ht="15">
      <c r="F40" s="14"/>
    </row>
  </sheetData>
  <sheetProtection selectLockedCells="1" selectUnlockedCells="1"/>
  <mergeCells count="26">
    <mergeCell ref="A19:D19"/>
    <mergeCell ref="A20:D20"/>
    <mergeCell ref="A8:F8"/>
    <mergeCell ref="A12:D12"/>
    <mergeCell ref="A2:G2"/>
    <mergeCell ref="A3:G3"/>
    <mergeCell ref="A4:G4"/>
    <mergeCell ref="A5:G5"/>
    <mergeCell ref="A6:G6"/>
    <mergeCell ref="A7:F7"/>
    <mergeCell ref="A13:D13"/>
    <mergeCell ref="A14:D14"/>
    <mergeCell ref="A15:D15"/>
    <mergeCell ref="A16:D16"/>
    <mergeCell ref="A17:D17"/>
    <mergeCell ref="A18:D18"/>
    <mergeCell ref="A21:D21"/>
    <mergeCell ref="A22:D22"/>
    <mergeCell ref="F28:G28"/>
    <mergeCell ref="C29:D29"/>
    <mergeCell ref="F29:G29"/>
    <mergeCell ref="A23:D23"/>
    <mergeCell ref="A24:D24"/>
    <mergeCell ref="A25:D25"/>
    <mergeCell ref="C26:D26"/>
    <mergeCell ref="F26:G26"/>
  </mergeCells>
  <printOptions horizontalCentered="1"/>
  <pageMargins left="0.78749999999999998" right="0.39374999999999999" top="0.98402777777777772" bottom="0.98402777777777772" header="0.51180555555555551" footer="0.51180555555555551"/>
  <pageSetup paperSize="9" scale="89" firstPageNumber="0" orientation="portrait" horizontalDpi="300" verticalDpi="300" r:id="rId1"/>
  <headerFooter alignWithMargins="0"/>
</worksheet>
</file>

<file path=xl/worksheets/sheet161.xml><?xml version="1.0" encoding="utf-8"?>
<worksheet xmlns="http://schemas.openxmlformats.org/spreadsheetml/2006/main" xmlns:r="http://schemas.openxmlformats.org/officeDocument/2006/relationships">
  <sheetPr>
    <tabColor rgb="FF7030A0"/>
  </sheetPr>
  <dimension ref="A1:H35"/>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t="s">
        <v>386</v>
      </c>
      <c r="B13" s="609"/>
      <c r="C13" s="609"/>
      <c r="D13" s="610"/>
      <c r="E13" s="22">
        <v>0</v>
      </c>
      <c r="F13" s="22">
        <v>0</v>
      </c>
      <c r="G13" s="22">
        <v>0</v>
      </c>
    </row>
    <row r="14" spans="1:7" ht="15.75">
      <c r="A14" s="608" t="s">
        <v>138</v>
      </c>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A8:F8"/>
    <mergeCell ref="A2:G2"/>
    <mergeCell ref="A3:G3"/>
    <mergeCell ref="A4:G4"/>
    <mergeCell ref="A5:G5"/>
    <mergeCell ref="A6:G6"/>
    <mergeCell ref="A7:F7"/>
    <mergeCell ref="A12:D12"/>
    <mergeCell ref="A13:D13"/>
    <mergeCell ref="A14:D14"/>
    <mergeCell ref="A15:D15"/>
    <mergeCell ref="A16:D16"/>
    <mergeCell ref="F23:G23"/>
    <mergeCell ref="C24:D24"/>
    <mergeCell ref="F24:G24"/>
    <mergeCell ref="A17:D17"/>
    <mergeCell ref="A18:D18"/>
    <mergeCell ref="A19:D19"/>
    <mergeCell ref="A20:D20"/>
    <mergeCell ref="C21:D21"/>
    <mergeCell ref="F21:G21"/>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62.xml><?xml version="1.0" encoding="utf-8"?>
<worksheet xmlns="http://schemas.openxmlformats.org/spreadsheetml/2006/main" xmlns:r="http://schemas.openxmlformats.org/officeDocument/2006/relationships">
  <sheetPr>
    <tabColor rgb="FF7030A0"/>
  </sheetPr>
  <dimension ref="A1:H35"/>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387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c r="B13" s="609"/>
      <c r="C13" s="609"/>
      <c r="D13" s="610"/>
      <c r="E13" s="22">
        <v>0</v>
      </c>
      <c r="F13" s="22">
        <v>0</v>
      </c>
      <c r="G13" s="22">
        <v>0</v>
      </c>
    </row>
    <row r="14" spans="1:7" ht="15.75">
      <c r="A14" s="608"/>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A8:F8"/>
    <mergeCell ref="A2:G2"/>
    <mergeCell ref="A3:G3"/>
    <mergeCell ref="A4:G4"/>
    <mergeCell ref="A5:G5"/>
    <mergeCell ref="A6:G6"/>
    <mergeCell ref="A7:F7"/>
    <mergeCell ref="A12:D12"/>
    <mergeCell ref="A13:D13"/>
    <mergeCell ref="A14:D14"/>
    <mergeCell ref="A15:D15"/>
    <mergeCell ref="A16:D16"/>
    <mergeCell ref="F23:G23"/>
    <mergeCell ref="C24:D24"/>
    <mergeCell ref="F24:G24"/>
    <mergeCell ref="A17:D17"/>
    <mergeCell ref="A18:D18"/>
    <mergeCell ref="A19:D19"/>
    <mergeCell ref="A20:D20"/>
    <mergeCell ref="C21:D21"/>
    <mergeCell ref="F21:G21"/>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63.xml><?xml version="1.0" encoding="utf-8"?>
<worksheet xmlns="http://schemas.openxmlformats.org/spreadsheetml/2006/main" xmlns:r="http://schemas.openxmlformats.org/officeDocument/2006/relationships">
  <sheetPr>
    <tabColor rgb="FF7030A0"/>
  </sheetPr>
  <dimension ref="A1:H35"/>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358</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7"/>
      <c r="B13" s="607"/>
      <c r="C13" s="607"/>
      <c r="D13" s="607"/>
      <c r="E13" s="22">
        <v>0</v>
      </c>
      <c r="F13" s="22">
        <v>0</v>
      </c>
      <c r="G13" s="22">
        <v>0</v>
      </c>
    </row>
    <row r="14" spans="1:7" ht="15.75">
      <c r="A14" s="607"/>
      <c r="B14" s="607"/>
      <c r="C14" s="607"/>
      <c r="D14" s="607"/>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A8:F8"/>
    <mergeCell ref="A2:G2"/>
    <mergeCell ref="A3:G3"/>
    <mergeCell ref="A4:G4"/>
    <mergeCell ref="A5:G5"/>
    <mergeCell ref="A6:G6"/>
    <mergeCell ref="A7:F7"/>
    <mergeCell ref="A12:D12"/>
    <mergeCell ref="A13:D13"/>
    <mergeCell ref="A14:D14"/>
    <mergeCell ref="A15:D15"/>
    <mergeCell ref="A16:D16"/>
    <mergeCell ref="F23:G23"/>
    <mergeCell ref="C24:D24"/>
    <mergeCell ref="F24:G24"/>
    <mergeCell ref="A17:D17"/>
    <mergeCell ref="A18:D18"/>
    <mergeCell ref="A19:D19"/>
    <mergeCell ref="A20:D20"/>
    <mergeCell ref="C21:D21"/>
    <mergeCell ref="F21:G21"/>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164.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359</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75" customHeight="1">
      <c r="A13" s="592"/>
      <c r="B13" s="592"/>
      <c r="C13" s="592"/>
      <c r="D13" s="592"/>
      <c r="E13" s="49">
        <v>0</v>
      </c>
      <c r="F13" s="49">
        <v>0</v>
      </c>
      <c r="G13" s="49">
        <v>0</v>
      </c>
    </row>
    <row r="14" spans="1:9" ht="24.75" customHeight="1">
      <c r="A14" s="619"/>
      <c r="B14" s="620"/>
      <c r="C14" s="620"/>
      <c r="D14" s="621"/>
      <c r="E14" s="49">
        <v>0</v>
      </c>
      <c r="F14" s="49">
        <v>0</v>
      </c>
      <c r="G14" s="49">
        <v>0</v>
      </c>
    </row>
    <row r="15" spans="1:9" ht="24.7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65.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360</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9.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66.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361</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1.75" customHeight="1">
      <c r="A13" s="592"/>
      <c r="B13" s="592"/>
      <c r="C13" s="592"/>
      <c r="D13" s="592"/>
      <c r="E13" s="49">
        <v>0</v>
      </c>
      <c r="F13" s="49">
        <v>0</v>
      </c>
      <c r="G13" s="49">
        <v>0</v>
      </c>
    </row>
    <row r="14" spans="1:9" ht="21.75" customHeight="1">
      <c r="A14" s="619"/>
      <c r="B14" s="620"/>
      <c r="C14" s="620"/>
      <c r="D14" s="621"/>
      <c r="E14" s="49">
        <v>0</v>
      </c>
      <c r="F14" s="49">
        <v>0</v>
      </c>
      <c r="G14" s="49">
        <v>0</v>
      </c>
    </row>
    <row r="15" spans="1:9" ht="21.75" customHeight="1">
      <c r="A15" s="619"/>
      <c r="B15" s="620"/>
      <c r="C15" s="620"/>
      <c r="D15" s="621"/>
      <c r="E15" s="49">
        <v>0</v>
      </c>
      <c r="F15" s="49">
        <v>0</v>
      </c>
      <c r="G15" s="49">
        <v>0</v>
      </c>
    </row>
    <row r="16" spans="1:9" ht="25.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67.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358</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 customHeight="1">
      <c r="A13" s="592"/>
      <c r="B13" s="592"/>
      <c r="C13" s="592"/>
      <c r="D13" s="592"/>
      <c r="E13" s="49">
        <v>0</v>
      </c>
      <c r="F13" s="49">
        <v>0</v>
      </c>
      <c r="G13" s="49">
        <v>0</v>
      </c>
    </row>
    <row r="14" spans="1:9" ht="24" customHeight="1">
      <c r="A14" s="619"/>
      <c r="B14" s="620"/>
      <c r="C14" s="620"/>
      <c r="D14" s="621"/>
      <c r="E14" s="49">
        <v>0</v>
      </c>
      <c r="F14" s="49">
        <v>0</v>
      </c>
      <c r="G14" s="49">
        <v>0</v>
      </c>
    </row>
    <row r="15" spans="1:9" ht="24"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68.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362</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69.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363</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30.75" customHeight="1">
      <c r="A13" s="592"/>
      <c r="B13" s="592"/>
      <c r="C13" s="592"/>
      <c r="D13" s="592"/>
      <c r="E13" s="49">
        <v>0</v>
      </c>
      <c r="F13" s="49">
        <v>0</v>
      </c>
      <c r="G13" s="49">
        <v>0</v>
      </c>
    </row>
    <row r="14" spans="1:9" ht="30.75" customHeight="1">
      <c r="A14" s="619"/>
      <c r="B14" s="620"/>
      <c r="C14" s="620"/>
      <c r="D14" s="621"/>
      <c r="E14" s="49">
        <v>0</v>
      </c>
      <c r="F14" s="49">
        <v>0</v>
      </c>
      <c r="G14" s="49">
        <v>0</v>
      </c>
    </row>
    <row r="15" spans="1:9" ht="30.75" customHeight="1">
      <c r="A15" s="619"/>
      <c r="B15" s="620"/>
      <c r="C15" s="620"/>
      <c r="D15" s="621"/>
      <c r="E15" s="49">
        <v>0</v>
      </c>
      <c r="F15" s="49">
        <v>0</v>
      </c>
      <c r="G15" s="49">
        <v>0</v>
      </c>
    </row>
    <row r="16" spans="1:9" ht="31.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rgb="FF00FFFF"/>
  </sheetPr>
  <dimension ref="A1:H31"/>
  <sheetViews>
    <sheetView view="pageBreakPreview" zoomScale="66" zoomScaleSheetLayoutView="66" workbookViewId="0">
      <selection activeCell="E8" sqref="E8:G8"/>
    </sheetView>
  </sheetViews>
  <sheetFormatPr defaultRowHeight="12.75"/>
  <cols>
    <col min="2" max="2" width="9.85546875" customWidth="1"/>
    <col min="3" max="3" width="10.28515625" customWidth="1"/>
    <col min="5" max="5" width="17.42578125" customWidth="1"/>
    <col min="6" max="6" width="18.5703125" customWidth="1"/>
    <col min="7" max="7" width="16.5703125" customWidth="1"/>
  </cols>
  <sheetData>
    <row r="1" spans="1:7" ht="15">
      <c r="A1" s="14"/>
      <c r="B1" s="14"/>
      <c r="C1" s="14"/>
      <c r="D1" s="14"/>
      <c r="E1" s="14"/>
      <c r="F1" s="14"/>
      <c r="G1" s="14"/>
    </row>
    <row r="2" spans="1:7" ht="15.75">
      <c r="A2" s="605" t="s">
        <v>0</v>
      </c>
      <c r="B2" s="605"/>
      <c r="C2" s="605"/>
      <c r="D2" s="605"/>
      <c r="E2" s="605"/>
      <c r="F2" s="605"/>
      <c r="G2" s="605"/>
    </row>
    <row r="3" spans="1:7" ht="15.75" customHeight="1">
      <c r="A3" s="603" t="s">
        <v>368</v>
      </c>
      <c r="B3" s="603"/>
      <c r="C3" s="603"/>
      <c r="D3" s="603"/>
      <c r="E3" s="603"/>
      <c r="F3" s="603"/>
      <c r="G3" s="603"/>
    </row>
    <row r="4" spans="1:7" ht="33.75" customHeight="1">
      <c r="A4" s="641" t="s">
        <v>444</v>
      </c>
      <c r="B4" s="641"/>
      <c r="C4" s="641"/>
      <c r="D4" s="641"/>
      <c r="E4" s="641"/>
      <c r="F4" s="641"/>
      <c r="G4" s="641"/>
    </row>
    <row r="5" spans="1:7" ht="15.75" customHeight="1">
      <c r="A5" s="612" t="s">
        <v>1</v>
      </c>
      <c r="B5" s="612"/>
      <c r="C5" s="612"/>
      <c r="D5" s="612"/>
      <c r="E5" s="612"/>
      <c r="F5" s="612"/>
      <c r="G5" s="612"/>
    </row>
    <row r="6" spans="1:7" ht="15.75" customHeight="1">
      <c r="A6" s="603" t="s">
        <v>904</v>
      </c>
      <c r="B6" s="603"/>
      <c r="C6" s="603"/>
      <c r="D6" s="603"/>
      <c r="E6" s="603"/>
      <c r="F6" s="603"/>
      <c r="G6" s="603"/>
    </row>
    <row r="7" spans="1:7" ht="15.75" customHeight="1">
      <c r="A7" s="603"/>
      <c r="B7" s="603"/>
      <c r="C7" s="603"/>
      <c r="D7" s="603"/>
      <c r="E7" s="603"/>
      <c r="F7" s="603"/>
      <c r="G7" s="14"/>
    </row>
    <row r="8" spans="1:7" ht="33.75" customHeight="1">
      <c r="A8" s="644" t="s">
        <v>8</v>
      </c>
      <c r="B8" s="644"/>
      <c r="C8" s="644"/>
      <c r="D8" s="644"/>
      <c r="E8" s="503" t="s">
        <v>996</v>
      </c>
      <c r="F8" s="503" t="s">
        <v>997</v>
      </c>
      <c r="G8" s="503" t="s">
        <v>998</v>
      </c>
    </row>
    <row r="9" spans="1:7" ht="20.100000000000001" customHeight="1">
      <c r="A9" s="625"/>
      <c r="B9" s="625"/>
      <c r="C9" s="625"/>
      <c r="D9" s="625"/>
      <c r="E9" s="22">
        <v>0</v>
      </c>
      <c r="F9" s="22">
        <v>0</v>
      </c>
      <c r="G9" s="22">
        <v>0</v>
      </c>
    </row>
    <row r="10" spans="1:7" ht="20.100000000000001" customHeight="1">
      <c r="A10" s="625"/>
      <c r="B10" s="625"/>
      <c r="C10" s="625"/>
      <c r="D10" s="625"/>
      <c r="E10" s="22">
        <v>0</v>
      </c>
      <c r="F10" s="22">
        <v>0</v>
      </c>
      <c r="G10" s="22">
        <v>0</v>
      </c>
    </row>
    <row r="11" spans="1:7" ht="20.100000000000001" customHeight="1">
      <c r="A11" s="625"/>
      <c r="B11" s="625"/>
      <c r="C11" s="625"/>
      <c r="D11" s="625"/>
      <c r="E11" s="22">
        <v>0</v>
      </c>
      <c r="F11" s="22">
        <v>0</v>
      </c>
      <c r="G11" s="22">
        <v>0</v>
      </c>
    </row>
    <row r="12" spans="1:7" ht="20.100000000000001" customHeight="1">
      <c r="A12" s="625"/>
      <c r="B12" s="625"/>
      <c r="C12" s="625"/>
      <c r="D12" s="625"/>
      <c r="E12" s="22">
        <v>0</v>
      </c>
      <c r="F12" s="22">
        <v>0</v>
      </c>
      <c r="G12" s="22">
        <v>0</v>
      </c>
    </row>
    <row r="13" spans="1:7" ht="20.100000000000001" customHeight="1">
      <c r="A13" s="625"/>
      <c r="B13" s="625"/>
      <c r="C13" s="625"/>
      <c r="D13" s="625"/>
      <c r="E13" s="22">
        <v>0</v>
      </c>
      <c r="F13" s="22">
        <v>0</v>
      </c>
      <c r="G13" s="22">
        <v>0</v>
      </c>
    </row>
    <row r="14" spans="1:7" ht="20.100000000000001" customHeight="1">
      <c r="A14" s="625"/>
      <c r="B14" s="625"/>
      <c r="C14" s="625"/>
      <c r="D14" s="625"/>
      <c r="E14" s="22">
        <v>0</v>
      </c>
      <c r="F14" s="22">
        <v>0</v>
      </c>
      <c r="G14" s="22">
        <v>0</v>
      </c>
    </row>
    <row r="15" spans="1:7" ht="20.100000000000001" customHeight="1">
      <c r="A15" s="625"/>
      <c r="B15" s="625"/>
      <c r="C15" s="625"/>
      <c r="D15" s="625"/>
      <c r="E15" s="22">
        <v>0</v>
      </c>
      <c r="F15" s="22">
        <v>0</v>
      </c>
      <c r="G15" s="22">
        <v>0</v>
      </c>
    </row>
    <row r="16" spans="1:7" ht="20.100000000000001" customHeight="1">
      <c r="A16" s="625"/>
      <c r="B16" s="625"/>
      <c r="C16" s="625"/>
      <c r="D16" s="625"/>
      <c r="E16" s="22">
        <v>0</v>
      </c>
      <c r="F16" s="22">
        <v>0</v>
      </c>
      <c r="G16" s="22">
        <v>0</v>
      </c>
    </row>
    <row r="17" spans="1:8" ht="20.100000000000001" customHeight="1">
      <c r="A17" s="625"/>
      <c r="B17" s="625"/>
      <c r="C17" s="625"/>
      <c r="D17" s="625"/>
      <c r="E17" s="22">
        <v>0</v>
      </c>
      <c r="F17" s="22">
        <v>0</v>
      </c>
      <c r="G17" s="22">
        <v>0</v>
      </c>
    </row>
    <row r="18" spans="1:8" ht="20.100000000000001" customHeight="1">
      <c r="A18" s="625"/>
      <c r="B18" s="625"/>
      <c r="C18" s="625"/>
      <c r="D18" s="625"/>
      <c r="E18" s="22">
        <v>0</v>
      </c>
      <c r="F18" s="22">
        <v>0</v>
      </c>
      <c r="G18" s="22">
        <v>0</v>
      </c>
    </row>
    <row r="19" spans="1:8" ht="20.100000000000001" customHeight="1">
      <c r="A19" s="625"/>
      <c r="B19" s="625"/>
      <c r="C19" s="625"/>
      <c r="D19" s="625"/>
      <c r="E19" s="22">
        <v>0</v>
      </c>
      <c r="F19" s="22">
        <v>0</v>
      </c>
      <c r="G19" s="22">
        <v>0</v>
      </c>
    </row>
    <row r="20" spans="1:8" ht="20.100000000000001" customHeight="1">
      <c r="A20" s="625"/>
      <c r="B20" s="625"/>
      <c r="C20" s="625"/>
      <c r="D20" s="625"/>
      <c r="E20" s="22">
        <v>0</v>
      </c>
      <c r="F20" s="22">
        <v>0</v>
      </c>
      <c r="G20" s="22">
        <v>0</v>
      </c>
    </row>
    <row r="21" spans="1:8" s="2" customFormat="1" ht="15.95" customHeight="1">
      <c r="A21" s="643" t="s">
        <v>2</v>
      </c>
      <c r="B21" s="643"/>
      <c r="C21" s="643"/>
      <c r="D21" s="643"/>
      <c r="E21" s="17">
        <f>SUM(E9:E20)</f>
        <v>0</v>
      </c>
      <c r="F21" s="17">
        <f>SUM(F9:F20)</f>
        <v>0</v>
      </c>
      <c r="G21" s="17">
        <f>SUM(G9:G20)</f>
        <v>0</v>
      </c>
    </row>
    <row r="22" spans="1:8" s="2" customFormat="1" ht="12.75" customHeight="1">
      <c r="A22" s="643" t="s">
        <v>3</v>
      </c>
      <c r="B22" s="643"/>
      <c r="C22" s="643"/>
      <c r="D22" s="643"/>
      <c r="E22" s="18">
        <f>E21/1000</f>
        <v>0</v>
      </c>
      <c r="F22" s="18">
        <f>F21/1000</f>
        <v>0</v>
      </c>
      <c r="G22" s="18">
        <f>G21/1000</f>
        <v>0</v>
      </c>
    </row>
    <row r="23" spans="1:8" ht="15.75">
      <c r="A23" s="600" t="s">
        <v>411</v>
      </c>
      <c r="B23" s="601"/>
      <c r="C23" s="601"/>
      <c r="D23" s="602"/>
      <c r="E23" s="52"/>
      <c r="F23" s="52"/>
      <c r="G23" s="52"/>
      <c r="H23" s="8"/>
    </row>
    <row r="24" spans="1:8" ht="15.75">
      <c r="A24" s="595" t="s">
        <v>412</v>
      </c>
      <c r="B24" s="596"/>
      <c r="C24" s="596"/>
      <c r="D24" s="597"/>
      <c r="E24" s="52"/>
      <c r="F24" s="52"/>
      <c r="G24" s="52"/>
      <c r="H24" s="8"/>
    </row>
    <row r="25" spans="1:8" ht="15.75">
      <c r="A25" s="595" t="s">
        <v>413</v>
      </c>
      <c r="B25" s="596"/>
      <c r="C25" s="596"/>
      <c r="D25" s="597"/>
      <c r="E25" s="52"/>
      <c r="F25" s="52"/>
      <c r="G25" s="52"/>
      <c r="H25" s="8"/>
    </row>
    <row r="26" spans="1:8" ht="15.75">
      <c r="A26" s="595" t="s">
        <v>414</v>
      </c>
      <c r="B26" s="596"/>
      <c r="C26" s="596"/>
      <c r="D26" s="597"/>
      <c r="E26" s="52"/>
      <c r="F26" s="52"/>
      <c r="G26" s="52"/>
      <c r="H26" s="8"/>
    </row>
    <row r="27" spans="1:8" ht="15.75">
      <c r="A27" s="3" t="s">
        <v>4</v>
      </c>
      <c r="B27" s="3"/>
      <c r="C27" s="27"/>
      <c r="D27" s="27"/>
      <c r="E27" s="3"/>
      <c r="F27" s="594" t="s">
        <v>445</v>
      </c>
      <c r="G27" s="594"/>
    </row>
    <row r="28" spans="1:8" ht="15.75">
      <c r="A28" s="3"/>
      <c r="B28" s="3"/>
      <c r="C28" s="593" t="s">
        <v>5</v>
      </c>
      <c r="D28" s="593"/>
      <c r="E28" s="3"/>
      <c r="F28" s="593" t="s">
        <v>6</v>
      </c>
      <c r="G28" s="593"/>
    </row>
    <row r="29" spans="1:8" ht="15.75">
      <c r="A29" s="3"/>
      <c r="B29" s="3"/>
      <c r="C29" s="3"/>
      <c r="D29" s="3"/>
      <c r="E29" s="3"/>
      <c r="F29" s="3"/>
      <c r="G29" s="3"/>
    </row>
    <row r="30" spans="1:8" ht="15.75">
      <c r="A30" s="3" t="s">
        <v>7</v>
      </c>
      <c r="B30" s="3"/>
      <c r="C30" s="27"/>
      <c r="D30" s="27"/>
      <c r="E30" s="3"/>
      <c r="F30" s="594" t="s">
        <v>446</v>
      </c>
      <c r="G30" s="594"/>
    </row>
    <row r="31" spans="1:8" ht="15.75">
      <c r="A31" s="9"/>
      <c r="B31" s="9"/>
      <c r="C31" s="593" t="s">
        <v>5</v>
      </c>
      <c r="D31" s="593"/>
      <c r="E31" s="3"/>
      <c r="F31" s="593" t="s">
        <v>6</v>
      </c>
      <c r="G31" s="593"/>
    </row>
  </sheetData>
  <sheetProtection selectLockedCells="1" selectUnlockedCells="1"/>
  <mergeCells count="31">
    <mergeCell ref="A2:G2"/>
    <mergeCell ref="A3:G3"/>
    <mergeCell ref="A4:G4"/>
    <mergeCell ref="A5:G5"/>
    <mergeCell ref="A6:G6"/>
    <mergeCell ref="A7:F7"/>
    <mergeCell ref="A8:D8"/>
    <mergeCell ref="A9:D9"/>
    <mergeCell ref="A10:D10"/>
    <mergeCell ref="A11:D11"/>
    <mergeCell ref="A12:D12"/>
    <mergeCell ref="A13:D13"/>
    <mergeCell ref="A24:D24"/>
    <mergeCell ref="A25:D25"/>
    <mergeCell ref="A26:D26"/>
    <mergeCell ref="A14:D14"/>
    <mergeCell ref="A15:D15"/>
    <mergeCell ref="A16:D16"/>
    <mergeCell ref="A17:D17"/>
    <mergeCell ref="A18:D18"/>
    <mergeCell ref="A19:D19"/>
    <mergeCell ref="F30:G30"/>
    <mergeCell ref="C31:D31"/>
    <mergeCell ref="F31:G31"/>
    <mergeCell ref="A20:D20"/>
    <mergeCell ref="A21:D21"/>
    <mergeCell ref="A22:D22"/>
    <mergeCell ref="F27:G27"/>
    <mergeCell ref="C28:D28"/>
    <mergeCell ref="F28:G28"/>
    <mergeCell ref="A23:D23"/>
  </mergeCells>
  <printOptions horizontalCentered="1"/>
  <pageMargins left="1.023611111111111" right="0.19652777777777777" top="0.98402777777777772" bottom="0.98402777777777772" header="0.51180555555555551" footer="0.51180555555555551"/>
  <pageSetup paperSize="9" scale="91" firstPageNumber="0" orientation="portrait" horizontalDpi="300" verticalDpi="300" r:id="rId1"/>
  <headerFooter alignWithMargins="0"/>
</worksheet>
</file>

<file path=xl/worksheets/sheet170.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364</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8.5" customHeight="1">
      <c r="A13" s="592"/>
      <c r="B13" s="592"/>
      <c r="C13" s="592"/>
      <c r="D13" s="592"/>
      <c r="E13" s="49">
        <v>0</v>
      </c>
      <c r="F13" s="49">
        <v>0</v>
      </c>
      <c r="G13" s="49">
        <v>0</v>
      </c>
    </row>
    <row r="14" spans="1:9" ht="28.5" customHeight="1">
      <c r="A14" s="619"/>
      <c r="B14" s="620"/>
      <c r="C14" s="620"/>
      <c r="D14" s="621"/>
      <c r="E14" s="49">
        <v>0</v>
      </c>
      <c r="F14" s="49">
        <v>0</v>
      </c>
      <c r="G14" s="49">
        <v>0</v>
      </c>
    </row>
    <row r="15" spans="1:9" ht="28.5"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71.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365</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3.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72.xml><?xml version="1.0" encoding="utf-8"?>
<worksheet xmlns="http://schemas.openxmlformats.org/spreadsheetml/2006/main" xmlns:r="http://schemas.openxmlformats.org/officeDocument/2006/relationships">
  <sheetPr>
    <tabColor rgb="FF7030A0"/>
  </sheetPr>
  <dimension ref="A1:I33"/>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48.75" customHeight="1">
      <c r="A3" s="616" t="s">
        <v>366</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7"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8:F8"/>
    <mergeCell ref="A12:D12"/>
    <mergeCell ref="A13:D13"/>
    <mergeCell ref="A2:G2"/>
    <mergeCell ref="A3:G3"/>
    <mergeCell ref="A4:G4"/>
    <mergeCell ref="A5:G5"/>
    <mergeCell ref="A6:G6"/>
    <mergeCell ref="A7:F7"/>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173.xml><?xml version="1.0" encoding="utf-8"?>
<worksheet xmlns="http://schemas.openxmlformats.org/spreadsheetml/2006/main" xmlns:r="http://schemas.openxmlformats.org/officeDocument/2006/relationships">
  <sheetPr>
    <tabColor rgb="FF7030A0"/>
  </sheetPr>
  <dimension ref="A1:G40"/>
  <sheetViews>
    <sheetView view="pageBreakPreview" topLeftCell="A7" zoomScale="66" zoomScaleSheetLayoutView="66" workbookViewId="0">
      <selection activeCell="A37" sqref="A37:IV40"/>
    </sheetView>
  </sheetViews>
  <sheetFormatPr defaultRowHeight="12.75"/>
  <cols>
    <col min="1" max="1" width="44" customWidth="1"/>
    <col min="2" max="4" width="19.7109375" customWidth="1"/>
  </cols>
  <sheetData>
    <row r="1" spans="1:7" ht="15">
      <c r="A1" s="14"/>
      <c r="B1" s="14"/>
      <c r="C1" s="14"/>
      <c r="D1" s="14"/>
    </row>
    <row r="2" spans="1:7" ht="15.75">
      <c r="A2" s="605" t="s">
        <v>0</v>
      </c>
      <c r="B2" s="605"/>
      <c r="C2" s="605"/>
      <c r="D2" s="605"/>
    </row>
    <row r="3" spans="1:7" ht="21.4" customHeight="1">
      <c r="A3" s="603" t="s">
        <v>367</v>
      </c>
      <c r="B3" s="603"/>
      <c r="C3" s="603"/>
      <c r="D3" s="603"/>
    </row>
    <row r="4" spans="1:7" ht="49.5" customHeight="1">
      <c r="A4" s="606"/>
      <c r="B4" s="606"/>
      <c r="C4" s="606"/>
      <c r="D4" s="606"/>
      <c r="E4" s="15"/>
      <c r="F4" s="15"/>
      <c r="G4" s="15"/>
    </row>
    <row r="5" spans="1:7" ht="15.75" customHeight="1">
      <c r="A5" s="640" t="s">
        <v>385</v>
      </c>
      <c r="B5" s="640"/>
      <c r="C5" s="640"/>
      <c r="D5" s="640"/>
      <c r="E5" s="640"/>
      <c r="F5" s="640"/>
      <c r="G5" s="640"/>
    </row>
    <row r="6" spans="1:7" ht="15.75" customHeight="1">
      <c r="A6" s="612"/>
      <c r="B6" s="612"/>
      <c r="C6" s="612"/>
      <c r="D6" s="612"/>
    </row>
    <row r="7" spans="1:7" ht="20.25" customHeight="1">
      <c r="A7" s="603" t="s">
        <v>338</v>
      </c>
      <c r="B7" s="603"/>
      <c r="C7" s="603"/>
      <c r="D7" s="603"/>
    </row>
    <row r="8" spans="1:7" ht="15.75">
      <c r="A8" s="3"/>
      <c r="B8" s="3"/>
      <c r="C8" s="3"/>
      <c r="D8" s="14"/>
    </row>
    <row r="9" spans="1:7" ht="41.25" customHeight="1">
      <c r="A9" s="45" t="s">
        <v>8</v>
      </c>
      <c r="B9" s="4" t="s">
        <v>334</v>
      </c>
      <c r="C9" s="4" t="s">
        <v>335</v>
      </c>
      <c r="D9" s="4" t="s">
        <v>336</v>
      </c>
    </row>
    <row r="10" spans="1:7" s="20" customFormat="1" ht="20.100000000000001" customHeight="1">
      <c r="A10" s="19"/>
      <c r="B10" s="22">
        <v>0</v>
      </c>
      <c r="C10" s="22">
        <v>0</v>
      </c>
      <c r="D10" s="22">
        <v>0</v>
      </c>
    </row>
    <row r="11" spans="1:7" s="20" customFormat="1" ht="20.100000000000001" customHeight="1">
      <c r="A11" s="21"/>
      <c r="B11" s="22">
        <v>0</v>
      </c>
      <c r="C11" s="22">
        <v>0</v>
      </c>
      <c r="D11" s="22">
        <v>0</v>
      </c>
    </row>
    <row r="12" spans="1:7" ht="20.100000000000001" customHeight="1">
      <c r="A12" s="21"/>
      <c r="B12" s="22">
        <v>0</v>
      </c>
      <c r="C12" s="22">
        <v>0</v>
      </c>
      <c r="D12" s="22">
        <v>0</v>
      </c>
    </row>
    <row r="13" spans="1:7" ht="20.100000000000001" customHeight="1">
      <c r="A13" s="21"/>
      <c r="B13" s="22">
        <v>0</v>
      </c>
      <c r="C13" s="22">
        <v>0</v>
      </c>
      <c r="D13" s="22">
        <v>0</v>
      </c>
    </row>
    <row r="14" spans="1:7" s="20" customFormat="1" ht="20.100000000000001" customHeight="1">
      <c r="A14" s="19"/>
      <c r="B14" s="22">
        <v>0</v>
      </c>
      <c r="C14" s="22">
        <v>0</v>
      </c>
      <c r="D14" s="22">
        <v>0</v>
      </c>
    </row>
    <row r="15" spans="1:7" s="23" customFormat="1" ht="20.100000000000001" customHeight="1">
      <c r="A15" s="21"/>
      <c r="B15" s="22">
        <v>0</v>
      </c>
      <c r="C15" s="22">
        <v>0</v>
      </c>
      <c r="D15" s="22">
        <v>0</v>
      </c>
    </row>
    <row r="16" spans="1:7" s="20" customFormat="1" ht="20.100000000000001" customHeight="1">
      <c r="A16" s="19"/>
      <c r="B16" s="22">
        <v>0</v>
      </c>
      <c r="C16" s="22">
        <v>0</v>
      </c>
      <c r="D16" s="22">
        <v>0</v>
      </c>
    </row>
    <row r="17" spans="1:4" s="23" customFormat="1" ht="20.100000000000001" customHeight="1">
      <c r="A17" s="21"/>
      <c r="B17" s="22">
        <v>0</v>
      </c>
      <c r="C17" s="22">
        <v>0</v>
      </c>
      <c r="D17" s="22">
        <v>0</v>
      </c>
    </row>
    <row r="18" spans="1:4" s="20" customFormat="1" ht="20.100000000000001" customHeight="1">
      <c r="A18" s="19"/>
      <c r="B18" s="22">
        <v>0</v>
      </c>
      <c r="C18" s="22">
        <v>0</v>
      </c>
      <c r="D18" s="22">
        <v>0</v>
      </c>
    </row>
    <row r="19" spans="1:4" ht="20.100000000000001" customHeight="1">
      <c r="A19" s="21"/>
      <c r="B19" s="22">
        <v>0</v>
      </c>
      <c r="C19" s="22">
        <v>0</v>
      </c>
      <c r="D19" s="22">
        <v>0</v>
      </c>
    </row>
    <row r="20" spans="1:4" ht="20.100000000000001" customHeight="1">
      <c r="A20" s="21"/>
      <c r="B20" s="22">
        <v>0</v>
      </c>
      <c r="C20" s="22">
        <v>0</v>
      </c>
      <c r="D20" s="22">
        <v>0</v>
      </c>
    </row>
    <row r="21" spans="1:4" s="20" customFormat="1" ht="20.100000000000001" customHeight="1">
      <c r="A21" s="19"/>
      <c r="B21" s="22">
        <v>0</v>
      </c>
      <c r="C21" s="22">
        <v>0</v>
      </c>
      <c r="D21" s="22">
        <v>0</v>
      </c>
    </row>
    <row r="22" spans="1:4" ht="20.100000000000001" customHeight="1">
      <c r="A22" s="21"/>
      <c r="B22" s="22">
        <v>0</v>
      </c>
      <c r="C22" s="22">
        <v>0</v>
      </c>
      <c r="D22" s="22">
        <v>0</v>
      </c>
    </row>
    <row r="23" spans="1:4" s="20" customFormat="1" ht="20.100000000000001" customHeight="1">
      <c r="A23" s="19"/>
      <c r="B23" s="22">
        <v>0</v>
      </c>
      <c r="C23" s="22">
        <v>0</v>
      </c>
      <c r="D23" s="22">
        <v>0</v>
      </c>
    </row>
    <row r="24" spans="1:4" ht="20.100000000000001" customHeight="1">
      <c r="A24" s="21"/>
      <c r="B24" s="22">
        <v>0</v>
      </c>
      <c r="C24" s="22">
        <v>0</v>
      </c>
      <c r="D24" s="22">
        <v>0</v>
      </c>
    </row>
    <row r="25" spans="1:4" ht="20.100000000000001" customHeight="1">
      <c r="A25" s="21"/>
      <c r="B25" s="22">
        <v>0</v>
      </c>
      <c r="C25" s="22">
        <v>0</v>
      </c>
      <c r="D25" s="22">
        <v>0</v>
      </c>
    </row>
    <row r="26" spans="1:4" s="20" customFormat="1" ht="20.100000000000001" customHeight="1">
      <c r="A26" s="19"/>
      <c r="B26" s="22">
        <v>0</v>
      </c>
      <c r="C26" s="22">
        <v>0</v>
      </c>
      <c r="D26" s="22">
        <v>0</v>
      </c>
    </row>
    <row r="27" spans="1:4" ht="20.100000000000001" customHeight="1">
      <c r="A27" s="21"/>
      <c r="B27" s="22">
        <v>0</v>
      </c>
      <c r="C27" s="22">
        <v>0</v>
      </c>
      <c r="D27" s="22">
        <v>0</v>
      </c>
    </row>
    <row r="28" spans="1:4" ht="20.100000000000001" customHeight="1">
      <c r="A28" s="21"/>
      <c r="B28" s="22">
        <v>0</v>
      </c>
      <c r="C28" s="22">
        <v>0</v>
      </c>
      <c r="D28" s="22">
        <v>0</v>
      </c>
    </row>
    <row r="29" spans="1:4" s="20" customFormat="1" ht="20.100000000000001" customHeight="1">
      <c r="A29" s="19"/>
      <c r="B29" s="22">
        <v>0</v>
      </c>
      <c r="C29" s="22">
        <v>0</v>
      </c>
      <c r="D29" s="22">
        <v>0</v>
      </c>
    </row>
    <row r="30" spans="1:4" ht="20.100000000000001" customHeight="1">
      <c r="A30" s="21"/>
      <c r="B30" s="22">
        <v>0</v>
      </c>
      <c r="C30" s="22">
        <v>0</v>
      </c>
      <c r="D30" s="22">
        <v>0</v>
      </c>
    </row>
    <row r="31" spans="1:4" ht="20.100000000000001" customHeight="1">
      <c r="A31" s="21"/>
      <c r="B31" s="22">
        <v>0</v>
      </c>
      <c r="C31" s="22">
        <v>0</v>
      </c>
      <c r="D31" s="22">
        <v>0</v>
      </c>
    </row>
    <row r="32" spans="1:4" s="20" customFormat="1" ht="20.100000000000001" customHeight="1">
      <c r="A32" s="19"/>
      <c r="B32" s="22">
        <v>0</v>
      </c>
      <c r="C32" s="22">
        <v>0</v>
      </c>
      <c r="D32" s="22">
        <v>0</v>
      </c>
    </row>
    <row r="33" spans="1:6" ht="20.100000000000001" customHeight="1">
      <c r="A33" s="21"/>
      <c r="B33" s="22">
        <v>0</v>
      </c>
      <c r="C33" s="22">
        <v>0</v>
      </c>
      <c r="D33" s="22">
        <v>0</v>
      </c>
    </row>
    <row r="34" spans="1:6" ht="20.100000000000001" customHeight="1">
      <c r="A34" s="21"/>
      <c r="B34" s="22">
        <v>0</v>
      </c>
      <c r="C34" s="22">
        <v>0</v>
      </c>
      <c r="D34" s="22">
        <v>0</v>
      </c>
    </row>
    <row r="35" spans="1:6" ht="20.100000000000001" customHeight="1">
      <c r="A35" s="24" t="s">
        <v>2</v>
      </c>
      <c r="B35" s="6">
        <f>B10+B14+B16+B21+B23+B26+B29+B32+B18</f>
        <v>0</v>
      </c>
      <c r="C35" s="6">
        <f>C10+C14+C16+C21+C23+C26+C29+C32+C18</f>
        <v>0</v>
      </c>
      <c r="D35" s="6">
        <f>D10+D14+D16+D21+D23+D26+D29+D32+D18</f>
        <v>0</v>
      </c>
    </row>
    <row r="36" spans="1:6" ht="20.100000000000001" customHeight="1">
      <c r="A36" s="24" t="s">
        <v>3</v>
      </c>
      <c r="B36" s="5">
        <f>B35/1000</f>
        <v>0</v>
      </c>
      <c r="C36" s="5">
        <f>C35/1000</f>
        <v>0</v>
      </c>
      <c r="D36" s="5">
        <f>D35/1000</f>
        <v>0</v>
      </c>
    </row>
    <row r="37" spans="1:6" ht="15.75">
      <c r="A37" s="3"/>
      <c r="B37" s="3"/>
      <c r="C37" s="3"/>
      <c r="D37" s="3"/>
      <c r="E37" s="1"/>
    </row>
    <row r="38" spans="1:6" ht="15.75">
      <c r="A38" s="3" t="s">
        <v>7</v>
      </c>
      <c r="B38" s="3"/>
      <c r="C38" s="9"/>
      <c r="D38" s="9"/>
      <c r="E38" s="1"/>
    </row>
    <row r="39" spans="1:6" ht="15.75">
      <c r="A39" s="9"/>
      <c r="B39" s="9"/>
      <c r="C39" s="870" t="s">
        <v>5</v>
      </c>
      <c r="D39" s="870"/>
      <c r="E39" s="1"/>
    </row>
    <row r="40" spans="1:6" ht="15.75">
      <c r="A40" s="9"/>
      <c r="B40" s="3"/>
      <c r="C40" s="642"/>
      <c r="D40" s="642"/>
      <c r="E40" s="1"/>
      <c r="F40" s="9"/>
    </row>
  </sheetData>
  <sheetProtection selectLockedCells="1" selectUnlockedCells="1"/>
  <mergeCells count="8">
    <mergeCell ref="C39:D39"/>
    <mergeCell ref="C40:D40"/>
    <mergeCell ref="A2:D2"/>
    <mergeCell ref="A3:D3"/>
    <mergeCell ref="A4:D4"/>
    <mergeCell ref="A5:G5"/>
    <mergeCell ref="A6:D6"/>
    <mergeCell ref="A7:D7"/>
  </mergeCells>
  <printOptions horizontalCentered="1"/>
  <pageMargins left="0.94513888888888886" right="0.19652777777777777" top="0.98402777777777772" bottom="0.98402777777777772" header="0.51180555555555551" footer="0.51180555555555551"/>
  <pageSetup paperSize="9" scale="70" firstPageNumber="0" orientation="portrait" horizontalDpi="300" verticalDpi="300" r:id="rId1"/>
  <headerFooter alignWithMargins="0"/>
</worksheet>
</file>

<file path=xl/worksheets/sheet174.xml><?xml version="1.0" encoding="utf-8"?>
<worksheet xmlns="http://schemas.openxmlformats.org/spreadsheetml/2006/main" xmlns:r="http://schemas.openxmlformats.org/officeDocument/2006/relationships">
  <sheetPr>
    <tabColor rgb="FF7030A0"/>
  </sheetPr>
  <dimension ref="A1:G27"/>
  <sheetViews>
    <sheetView view="pageBreakPreview" zoomScale="66" zoomScaleSheetLayoutView="66" workbookViewId="0">
      <selection activeCell="A23" sqref="A23:IV26"/>
    </sheetView>
  </sheetViews>
  <sheetFormatPr defaultRowHeight="12.75"/>
  <cols>
    <col min="2" max="2" width="9.85546875" customWidth="1"/>
    <col min="3" max="3" width="10.28515625" customWidth="1"/>
    <col min="5" max="5" width="17.42578125" customWidth="1"/>
    <col min="6" max="6" width="18.5703125" customWidth="1"/>
    <col min="7" max="7" width="16.5703125" customWidth="1"/>
  </cols>
  <sheetData>
    <row r="1" spans="1:7" ht="15">
      <c r="A1" s="14"/>
      <c r="B1" s="14"/>
      <c r="C1" s="14"/>
      <c r="D1" s="14"/>
      <c r="E1" s="14"/>
      <c r="F1" s="14"/>
      <c r="G1" s="14"/>
    </row>
    <row r="2" spans="1:7" ht="15.75">
      <c r="A2" s="605" t="s">
        <v>0</v>
      </c>
      <c r="B2" s="605"/>
      <c r="C2" s="605"/>
      <c r="D2" s="605"/>
      <c r="E2" s="605"/>
      <c r="F2" s="605"/>
      <c r="G2" s="605"/>
    </row>
    <row r="3" spans="1:7" ht="15.75" customHeight="1">
      <c r="A3" s="603" t="s">
        <v>368</v>
      </c>
      <c r="B3" s="603"/>
      <c r="C3" s="603"/>
      <c r="D3" s="603"/>
      <c r="E3" s="603"/>
      <c r="F3" s="603"/>
      <c r="G3" s="603"/>
    </row>
    <row r="4" spans="1:7" ht="33.7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33.75" customHeight="1">
      <c r="A8" s="644" t="s">
        <v>8</v>
      </c>
      <c r="B8" s="644"/>
      <c r="C8" s="644"/>
      <c r="D8" s="644"/>
      <c r="E8" s="4" t="s">
        <v>334</v>
      </c>
      <c r="F8" s="4" t="s">
        <v>335</v>
      </c>
      <c r="G8" s="4" t="s">
        <v>336</v>
      </c>
    </row>
    <row r="9" spans="1:7" ht="20.100000000000001" customHeight="1">
      <c r="A9" s="625"/>
      <c r="B9" s="625"/>
      <c r="C9" s="625"/>
      <c r="D9" s="625"/>
      <c r="E9" s="22">
        <v>0</v>
      </c>
      <c r="F9" s="22">
        <v>0</v>
      </c>
      <c r="G9" s="22">
        <v>0</v>
      </c>
    </row>
    <row r="10" spans="1:7" ht="20.100000000000001" customHeight="1">
      <c r="A10" s="625"/>
      <c r="B10" s="625"/>
      <c r="C10" s="625"/>
      <c r="D10" s="625"/>
      <c r="E10" s="22">
        <v>0</v>
      </c>
      <c r="F10" s="22">
        <v>0</v>
      </c>
      <c r="G10" s="22">
        <v>0</v>
      </c>
    </row>
    <row r="11" spans="1:7" ht="20.100000000000001" customHeight="1">
      <c r="A11" s="625"/>
      <c r="B11" s="625"/>
      <c r="C11" s="625"/>
      <c r="D11" s="625"/>
      <c r="E11" s="22">
        <v>0</v>
      </c>
      <c r="F11" s="22">
        <v>0</v>
      </c>
      <c r="G11" s="22">
        <v>0</v>
      </c>
    </row>
    <row r="12" spans="1:7" ht="20.100000000000001" customHeight="1">
      <c r="A12" s="625"/>
      <c r="B12" s="625"/>
      <c r="C12" s="625"/>
      <c r="D12" s="625"/>
      <c r="E12" s="22">
        <v>0</v>
      </c>
      <c r="F12" s="22">
        <v>0</v>
      </c>
      <c r="G12" s="22">
        <v>0</v>
      </c>
    </row>
    <row r="13" spans="1:7" ht="20.100000000000001" customHeight="1">
      <c r="A13" s="625"/>
      <c r="B13" s="625"/>
      <c r="C13" s="625"/>
      <c r="D13" s="625"/>
      <c r="E13" s="22">
        <v>0</v>
      </c>
      <c r="F13" s="22">
        <v>0</v>
      </c>
      <c r="G13" s="22">
        <v>0</v>
      </c>
    </row>
    <row r="14" spans="1:7" ht="20.100000000000001" customHeight="1">
      <c r="A14" s="625"/>
      <c r="B14" s="625"/>
      <c r="C14" s="625"/>
      <c r="D14" s="625"/>
      <c r="E14" s="22">
        <v>0</v>
      </c>
      <c r="F14" s="22">
        <v>0</v>
      </c>
      <c r="G14" s="22">
        <v>0</v>
      </c>
    </row>
    <row r="15" spans="1:7" ht="20.100000000000001" customHeight="1">
      <c r="A15" s="625"/>
      <c r="B15" s="625"/>
      <c r="C15" s="625"/>
      <c r="D15" s="625"/>
      <c r="E15" s="22">
        <v>0</v>
      </c>
      <c r="F15" s="22">
        <v>0</v>
      </c>
      <c r="G15" s="22">
        <v>0</v>
      </c>
    </row>
    <row r="16" spans="1:7" ht="20.100000000000001" customHeight="1">
      <c r="A16" s="625"/>
      <c r="B16" s="625"/>
      <c r="C16" s="625"/>
      <c r="D16" s="625"/>
      <c r="E16" s="22">
        <v>0</v>
      </c>
      <c r="F16" s="22">
        <v>0</v>
      </c>
      <c r="G16" s="22">
        <v>0</v>
      </c>
    </row>
    <row r="17" spans="1:7" ht="20.100000000000001" customHeight="1">
      <c r="A17" s="625"/>
      <c r="B17" s="625"/>
      <c r="C17" s="625"/>
      <c r="D17" s="625"/>
      <c r="E17" s="22">
        <v>0</v>
      </c>
      <c r="F17" s="22">
        <v>0</v>
      </c>
      <c r="G17" s="22">
        <v>0</v>
      </c>
    </row>
    <row r="18" spans="1:7" ht="20.100000000000001" customHeight="1">
      <c r="A18" s="625"/>
      <c r="B18" s="625"/>
      <c r="C18" s="625"/>
      <c r="D18" s="625"/>
      <c r="E18" s="22">
        <v>0</v>
      </c>
      <c r="F18" s="22">
        <v>0</v>
      </c>
      <c r="G18" s="22">
        <v>0</v>
      </c>
    </row>
    <row r="19" spans="1:7" ht="20.100000000000001" customHeight="1">
      <c r="A19" s="625"/>
      <c r="B19" s="625"/>
      <c r="C19" s="625"/>
      <c r="D19" s="625"/>
      <c r="E19" s="22">
        <v>0</v>
      </c>
      <c r="F19" s="22">
        <v>0</v>
      </c>
      <c r="G19" s="22">
        <v>0</v>
      </c>
    </row>
    <row r="20" spans="1:7" ht="20.100000000000001" customHeight="1">
      <c r="A20" s="625"/>
      <c r="B20" s="625"/>
      <c r="C20" s="625"/>
      <c r="D20" s="625"/>
      <c r="E20" s="22">
        <v>0</v>
      </c>
      <c r="F20" s="22">
        <v>0</v>
      </c>
      <c r="G20" s="22">
        <v>0</v>
      </c>
    </row>
    <row r="21" spans="1:7" s="2" customFormat="1" ht="15.95" customHeight="1">
      <c r="A21" s="643" t="s">
        <v>2</v>
      </c>
      <c r="B21" s="643"/>
      <c r="C21" s="643"/>
      <c r="D21" s="643"/>
      <c r="E21" s="17">
        <f>SUM(E9:E20)</f>
        <v>0</v>
      </c>
      <c r="F21" s="17">
        <f>SUM(F9:F20)</f>
        <v>0</v>
      </c>
      <c r="G21" s="17">
        <f>SUM(G9:G20)</f>
        <v>0</v>
      </c>
    </row>
    <row r="22" spans="1:7" s="2" customFormat="1" ht="12.75" customHeight="1">
      <c r="A22" s="643" t="s">
        <v>3</v>
      </c>
      <c r="B22" s="643"/>
      <c r="C22" s="643"/>
      <c r="D22" s="643"/>
      <c r="E22" s="18">
        <f>E21/1000</f>
        <v>0</v>
      </c>
      <c r="F22" s="18">
        <f>F21/1000</f>
        <v>0</v>
      </c>
      <c r="G22" s="18">
        <f>G21/1000</f>
        <v>0</v>
      </c>
    </row>
    <row r="23" spans="1:7" ht="15.75">
      <c r="A23" s="3" t="s">
        <v>4</v>
      </c>
      <c r="B23" s="3"/>
      <c r="C23" s="27"/>
      <c r="D23" s="27"/>
      <c r="E23" s="3"/>
      <c r="F23" s="594"/>
      <c r="G23" s="594"/>
    </row>
    <row r="24" spans="1:7" ht="15.75">
      <c r="A24" s="3"/>
      <c r="B24" s="3"/>
      <c r="C24" s="593" t="s">
        <v>5</v>
      </c>
      <c r="D24" s="593"/>
      <c r="E24" s="3"/>
      <c r="F24" s="593" t="s">
        <v>6</v>
      </c>
      <c r="G24" s="593"/>
    </row>
    <row r="25" spans="1:7" ht="15.75">
      <c r="A25" s="3"/>
      <c r="B25" s="3"/>
      <c r="C25" s="3"/>
      <c r="D25" s="3"/>
      <c r="E25" s="3"/>
      <c r="F25" s="3"/>
      <c r="G25" s="3"/>
    </row>
    <row r="26" spans="1:7" ht="15.75">
      <c r="A26" s="3" t="s">
        <v>7</v>
      </c>
      <c r="B26" s="3"/>
      <c r="C26" s="27"/>
      <c r="D26" s="27"/>
      <c r="E26" s="3"/>
      <c r="F26" s="594"/>
      <c r="G26" s="594"/>
    </row>
    <row r="27" spans="1:7" ht="15.75">
      <c r="A27" s="9"/>
      <c r="B27" s="9"/>
      <c r="C27" s="593" t="s">
        <v>5</v>
      </c>
      <c r="D27" s="593"/>
      <c r="E27" s="3"/>
      <c r="F27" s="593" t="s">
        <v>6</v>
      </c>
      <c r="G27" s="593"/>
    </row>
  </sheetData>
  <sheetProtection selectLockedCells="1" selectUnlockedCells="1"/>
  <mergeCells count="27">
    <mergeCell ref="A8:D8"/>
    <mergeCell ref="A9:D9"/>
    <mergeCell ref="A2:G2"/>
    <mergeCell ref="A3:G3"/>
    <mergeCell ref="A4:G4"/>
    <mergeCell ref="A5:G5"/>
    <mergeCell ref="A6:G6"/>
    <mergeCell ref="A7:F7"/>
    <mergeCell ref="A15:D15"/>
    <mergeCell ref="A16:D16"/>
    <mergeCell ref="A17:D17"/>
    <mergeCell ref="A18:D18"/>
    <mergeCell ref="A19:D19"/>
    <mergeCell ref="A10:D10"/>
    <mergeCell ref="A11:D11"/>
    <mergeCell ref="A12:D12"/>
    <mergeCell ref="A13:D13"/>
    <mergeCell ref="A14:D14"/>
    <mergeCell ref="F26:G26"/>
    <mergeCell ref="C27:D27"/>
    <mergeCell ref="F27:G27"/>
    <mergeCell ref="A20:D20"/>
    <mergeCell ref="A21:D21"/>
    <mergeCell ref="A22:D22"/>
    <mergeCell ref="F23:G23"/>
    <mergeCell ref="C24:D24"/>
    <mergeCell ref="F24:G24"/>
  </mergeCells>
  <printOptions horizontalCentered="1"/>
  <pageMargins left="1.023611111111111" right="0.19652777777777777" top="0.98402777777777772" bottom="0.98402777777777772" header="0.51180555555555551" footer="0.51180555555555551"/>
  <pageSetup paperSize="9" scale="91" firstPageNumber="0" orientation="portrait" horizontalDpi="300" verticalDpi="300" r:id="rId1"/>
  <headerFooter alignWithMargins="0"/>
</worksheet>
</file>

<file path=xl/worksheets/sheet175.xml><?xml version="1.0" encoding="utf-8"?>
<worksheet xmlns="http://schemas.openxmlformats.org/spreadsheetml/2006/main" xmlns:r="http://schemas.openxmlformats.org/officeDocument/2006/relationships">
  <sheetPr>
    <tabColor theme="7" tint="-0.249977111117893"/>
  </sheetPr>
  <dimension ref="A1:M18"/>
  <sheetViews>
    <sheetView view="pageBreakPreview" topLeftCell="A7" zoomScale="66" zoomScaleNormal="66" zoomScaleSheetLayoutView="66" workbookViewId="0">
      <selection activeCell="K39" sqref="K39"/>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52.5" customHeight="1">
      <c r="A9" s="695" t="s">
        <v>370</v>
      </c>
      <c r="B9" s="695"/>
      <c r="C9" s="21"/>
      <c r="D9" s="16"/>
      <c r="E9" s="55">
        <v>0</v>
      </c>
      <c r="F9" s="50">
        <v>0</v>
      </c>
      <c r="G9" s="22">
        <f>E9*F9</f>
        <v>0</v>
      </c>
      <c r="H9" s="55">
        <v>0</v>
      </c>
      <c r="I9" s="22">
        <v>0</v>
      </c>
      <c r="J9" s="22">
        <f>H9*I9</f>
        <v>0</v>
      </c>
      <c r="K9" s="55">
        <v>0</v>
      </c>
      <c r="L9" s="22">
        <v>0</v>
      </c>
      <c r="M9" s="22">
        <f>K9*L9</f>
        <v>0</v>
      </c>
    </row>
    <row r="10" spans="1:13" ht="56.25" customHeight="1">
      <c r="A10" s="695" t="s">
        <v>371</v>
      </c>
      <c r="B10" s="695"/>
      <c r="C10" s="21"/>
      <c r="D10" s="16" t="s">
        <v>17</v>
      </c>
      <c r="E10" s="55">
        <v>0</v>
      </c>
      <c r="F10" s="50">
        <v>0</v>
      </c>
      <c r="G10" s="22">
        <f>E10*F10</f>
        <v>0</v>
      </c>
      <c r="H10" s="55">
        <v>0</v>
      </c>
      <c r="I10" s="22">
        <v>0</v>
      </c>
      <c r="J10" s="22">
        <f>H10*I10</f>
        <v>0</v>
      </c>
      <c r="K10" s="55">
        <v>0</v>
      </c>
      <c r="L10" s="22">
        <v>0</v>
      </c>
      <c r="M10" s="22">
        <f>K10*L10</f>
        <v>0</v>
      </c>
    </row>
    <row r="11" spans="1:13" ht="15.75">
      <c r="A11" s="695" t="s">
        <v>20</v>
      </c>
      <c r="B11" s="695"/>
      <c r="C11" s="21"/>
      <c r="D11" s="16" t="s">
        <v>17</v>
      </c>
      <c r="E11" s="55">
        <v>0</v>
      </c>
      <c r="F11" s="50">
        <v>0</v>
      </c>
      <c r="G11" s="22">
        <f>E11*F11</f>
        <v>0</v>
      </c>
      <c r="H11" s="55">
        <v>0</v>
      </c>
      <c r="I11" s="22">
        <v>0</v>
      </c>
      <c r="J11" s="22">
        <f>H11*I11</f>
        <v>0</v>
      </c>
      <c r="K11" s="55">
        <v>0</v>
      </c>
      <c r="L11" s="22">
        <v>0</v>
      </c>
      <c r="M11" s="22">
        <f>K11*L11</f>
        <v>0</v>
      </c>
    </row>
    <row r="12" spans="1:13" ht="15.75">
      <c r="A12" s="649" t="s">
        <v>2</v>
      </c>
      <c r="B12" s="650"/>
      <c r="C12" s="650"/>
      <c r="D12" s="651"/>
      <c r="E12" s="51" t="s">
        <v>21</v>
      </c>
      <c r="F12" s="51" t="s">
        <v>21</v>
      </c>
      <c r="G12" s="18">
        <f>G9+G10+G11</f>
        <v>0</v>
      </c>
      <c r="H12" s="18"/>
      <c r="I12" s="18"/>
      <c r="J12" s="18">
        <f>J9+J10+J11</f>
        <v>0</v>
      </c>
      <c r="K12" s="18"/>
      <c r="L12" s="18"/>
      <c r="M12" s="18">
        <f>M9+M10+M11</f>
        <v>0</v>
      </c>
    </row>
    <row r="13" spans="1:13" ht="15.75">
      <c r="A13" s="646" t="s">
        <v>3</v>
      </c>
      <c r="B13" s="647"/>
      <c r="C13" s="647"/>
      <c r="D13" s="648"/>
      <c r="E13" s="51" t="s">
        <v>21</v>
      </c>
      <c r="F13" s="51" t="s">
        <v>21</v>
      </c>
      <c r="G13" s="18">
        <f>G12/1000</f>
        <v>0</v>
      </c>
      <c r="H13" s="18"/>
      <c r="I13" s="18"/>
      <c r="J13" s="18">
        <f>J12/1000</f>
        <v>0</v>
      </c>
      <c r="K13" s="18"/>
      <c r="L13" s="18"/>
      <c r="M13" s="65">
        <f>M12/1000</f>
        <v>0</v>
      </c>
    </row>
    <row r="14" spans="1:13" ht="15.75">
      <c r="A14" s="3"/>
      <c r="B14" s="27"/>
      <c r="C14" s="27"/>
      <c r="D14" s="3"/>
      <c r="E14" s="594"/>
      <c r="F14" s="594"/>
      <c r="G14" s="3"/>
      <c r="J14" s="54"/>
    </row>
    <row r="15" spans="1:13" ht="15.75">
      <c r="A15" s="3"/>
      <c r="B15" s="593" t="s">
        <v>5</v>
      </c>
      <c r="C15" s="593"/>
      <c r="D15" s="3"/>
      <c r="E15" s="593" t="s">
        <v>6</v>
      </c>
      <c r="F15" s="593"/>
      <c r="G15" s="3"/>
      <c r="H15" s="593" t="s">
        <v>6</v>
      </c>
      <c r="I15" s="593"/>
      <c r="J15" s="53"/>
    </row>
    <row r="16" spans="1:13" ht="15.75">
      <c r="A16" s="3"/>
      <c r="B16" s="3"/>
      <c r="C16" s="3"/>
      <c r="D16" s="3"/>
      <c r="E16" s="3"/>
      <c r="F16" s="3"/>
      <c r="G16" s="3"/>
      <c r="H16" s="617"/>
      <c r="I16" s="617"/>
      <c r="J16" s="54"/>
    </row>
    <row r="17" spans="1:9" ht="15.75">
      <c r="A17" s="3"/>
      <c r="B17" s="27"/>
      <c r="C17" s="27"/>
      <c r="D17" s="3"/>
      <c r="E17" s="594"/>
      <c r="F17" s="594"/>
      <c r="G17" s="3"/>
      <c r="H17" s="13"/>
      <c r="I17" s="13"/>
    </row>
    <row r="18" spans="1:9" ht="15.75">
      <c r="A18" s="9"/>
      <c r="B18" s="593" t="s">
        <v>5</v>
      </c>
      <c r="C18" s="593"/>
      <c r="D18" s="3"/>
      <c r="E18" s="593" t="s">
        <v>6</v>
      </c>
      <c r="F18" s="593"/>
      <c r="H18" s="612" t="s">
        <v>6</v>
      </c>
      <c r="I18" s="612"/>
    </row>
  </sheetData>
  <sheetProtection selectLockedCells="1" selectUnlockedCells="1"/>
  <mergeCells count="26">
    <mergeCell ref="A11:B11"/>
    <mergeCell ref="A12:D12"/>
    <mergeCell ref="A13:D13"/>
    <mergeCell ref="B18:C18"/>
    <mergeCell ref="E18:F18"/>
    <mergeCell ref="H18:I18"/>
    <mergeCell ref="E14:F14"/>
    <mergeCell ref="B15:C15"/>
    <mergeCell ref="E15:F15"/>
    <mergeCell ref="H15:I15"/>
    <mergeCell ref="H16:I16"/>
    <mergeCell ref="E17:F17"/>
    <mergeCell ref="A9:B9"/>
    <mergeCell ref="A10:B10"/>
    <mergeCell ref="A7:B8"/>
    <mergeCell ref="C7:C8"/>
    <mergeCell ref="D7:D8"/>
    <mergeCell ref="E7:G7"/>
    <mergeCell ref="H7:J7"/>
    <mergeCell ref="K7:M7"/>
    <mergeCell ref="A1:M1"/>
    <mergeCell ref="A2:M2"/>
    <mergeCell ref="A3:M3"/>
    <mergeCell ref="A4:M4"/>
    <mergeCell ref="A5:M5"/>
    <mergeCell ref="A6:J6"/>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176.xml><?xml version="1.0" encoding="utf-8"?>
<worksheet xmlns="http://schemas.openxmlformats.org/spreadsheetml/2006/main" xmlns:r="http://schemas.openxmlformats.org/officeDocument/2006/relationships">
  <sheetPr>
    <tabColor rgb="FF7030A0"/>
  </sheetPr>
  <dimension ref="A1:I21"/>
  <sheetViews>
    <sheetView view="pageBreakPreview" zoomScale="66" zoomScaleSheetLayoutView="66" workbookViewId="0">
      <selection activeCell="A18" sqref="A18:IV21"/>
    </sheetView>
  </sheetViews>
  <sheetFormatPr defaultRowHeight="12.75"/>
  <cols>
    <col min="2" max="2" width="5.85546875" customWidth="1"/>
    <col min="5" max="5" width="20.5703125" customWidth="1"/>
    <col min="6" max="7" width="20.42578125" customWidth="1"/>
  </cols>
  <sheetData>
    <row r="1" spans="1:9" ht="15">
      <c r="A1" s="14"/>
      <c r="B1" s="14"/>
      <c r="C1" s="14"/>
      <c r="D1" s="14"/>
      <c r="E1" s="14"/>
      <c r="F1" s="14"/>
      <c r="G1" s="14"/>
    </row>
    <row r="2" spans="1:9" ht="15.75">
      <c r="A2" s="605" t="s">
        <v>0</v>
      </c>
      <c r="B2" s="605"/>
      <c r="C2" s="605"/>
      <c r="D2" s="605"/>
      <c r="E2" s="605"/>
      <c r="F2" s="605"/>
      <c r="G2" s="605"/>
    </row>
    <row r="3" spans="1:9" ht="46.5" customHeight="1">
      <c r="A3" s="611" t="s">
        <v>373</v>
      </c>
      <c r="B3" s="611"/>
      <c r="C3" s="611"/>
      <c r="D3" s="611"/>
      <c r="E3" s="611"/>
      <c r="F3" s="611"/>
      <c r="G3" s="611"/>
    </row>
    <row r="4" spans="1:9" ht="31.5" customHeight="1">
      <c r="A4" s="606"/>
      <c r="B4" s="606"/>
      <c r="C4" s="606"/>
      <c r="D4" s="606"/>
      <c r="E4" s="606"/>
      <c r="F4" s="606"/>
      <c r="G4" s="606"/>
    </row>
    <row r="5" spans="1:9" ht="15.75" customHeight="1">
      <c r="A5" s="612" t="s">
        <v>1</v>
      </c>
      <c r="B5" s="612"/>
      <c r="C5" s="612"/>
      <c r="D5" s="612"/>
      <c r="E5" s="612"/>
      <c r="F5" s="612"/>
      <c r="G5" s="612"/>
    </row>
    <row r="6" spans="1:9" ht="15.75" customHeight="1">
      <c r="A6" s="603" t="s">
        <v>338</v>
      </c>
      <c r="B6" s="603"/>
      <c r="C6" s="603"/>
      <c r="D6" s="603"/>
      <c r="E6" s="603"/>
      <c r="F6" s="603"/>
      <c r="G6" s="603"/>
    </row>
    <row r="7" spans="1:9" ht="15.75" customHeight="1">
      <c r="A7" s="603"/>
      <c r="B7" s="603"/>
      <c r="C7" s="603"/>
      <c r="D7" s="603"/>
      <c r="E7" s="603"/>
      <c r="F7" s="603"/>
      <c r="G7" s="14"/>
      <c r="I7" s="2"/>
    </row>
    <row r="8" spans="1:9" ht="15.75" customHeight="1">
      <c r="A8" s="603"/>
      <c r="B8" s="603"/>
      <c r="C8" s="603"/>
      <c r="D8" s="603"/>
      <c r="E8" s="603"/>
      <c r="F8" s="603"/>
      <c r="G8" s="14"/>
    </row>
    <row r="9" spans="1:9" ht="15.75">
      <c r="A9" s="3"/>
      <c r="B9" s="3"/>
      <c r="C9" s="3"/>
      <c r="D9" s="3"/>
      <c r="E9" s="3"/>
      <c r="F9" s="3"/>
      <c r="G9" s="14"/>
    </row>
    <row r="10" spans="1:9" ht="14.25" customHeight="1">
      <c r="A10" s="663" t="s">
        <v>8</v>
      </c>
      <c r="B10" s="663"/>
      <c r="C10" s="663"/>
      <c r="D10" s="663"/>
      <c r="E10" s="664" t="s">
        <v>334</v>
      </c>
      <c r="F10" s="664" t="s">
        <v>335</v>
      </c>
      <c r="G10" s="664" t="s">
        <v>336</v>
      </c>
    </row>
    <row r="11" spans="1:9" ht="20.25" customHeight="1">
      <c r="A11" s="663"/>
      <c r="B11" s="663"/>
      <c r="C11" s="663"/>
      <c r="D11" s="663"/>
      <c r="E11" s="665"/>
      <c r="F11" s="665"/>
      <c r="G11" s="665"/>
    </row>
    <row r="12" spans="1:9" ht="32.25" customHeight="1">
      <c r="A12" s="666"/>
      <c r="B12" s="666"/>
      <c r="C12" s="666"/>
      <c r="D12" s="666"/>
      <c r="E12" s="22">
        <v>0</v>
      </c>
      <c r="F12" s="22">
        <v>0</v>
      </c>
      <c r="G12" s="22">
        <v>0</v>
      </c>
    </row>
    <row r="13" spans="1:9" ht="32.25" customHeight="1">
      <c r="A13" s="698"/>
      <c r="B13" s="699"/>
      <c r="C13" s="699"/>
      <c r="D13" s="700"/>
      <c r="E13" s="28"/>
      <c r="F13" s="28"/>
      <c r="G13" s="28"/>
    </row>
    <row r="14" spans="1:9" ht="32.25" customHeight="1">
      <c r="A14" s="698"/>
      <c r="B14" s="699"/>
      <c r="C14" s="699"/>
      <c r="D14" s="700"/>
      <c r="E14" s="28"/>
      <c r="F14" s="28"/>
      <c r="G14" s="28"/>
    </row>
    <row r="15" spans="1:9" ht="32.25" customHeight="1">
      <c r="A15" s="698"/>
      <c r="B15" s="699"/>
      <c r="C15" s="699"/>
      <c r="D15" s="700"/>
      <c r="E15" s="28"/>
      <c r="F15" s="28"/>
      <c r="G15" s="28"/>
    </row>
    <row r="16" spans="1:9" ht="12.75" customHeight="1">
      <c r="A16" s="599" t="s">
        <v>2</v>
      </c>
      <c r="B16" s="599"/>
      <c r="C16" s="599"/>
      <c r="D16" s="599"/>
      <c r="E16" s="5">
        <f>E12</f>
        <v>0</v>
      </c>
      <c r="F16" s="5">
        <f>F12</f>
        <v>0</v>
      </c>
      <c r="G16" s="5">
        <f>G12</f>
        <v>0</v>
      </c>
    </row>
    <row r="17" spans="1:7" ht="15.75">
      <c r="A17" s="599" t="s">
        <v>3</v>
      </c>
      <c r="B17" s="599"/>
      <c r="C17" s="599"/>
      <c r="D17" s="599"/>
      <c r="E17" s="5">
        <f>E16/1000</f>
        <v>0</v>
      </c>
      <c r="F17" s="5">
        <f>F16/1000</f>
        <v>0</v>
      </c>
      <c r="G17" s="5">
        <f>G16/1000</f>
        <v>0</v>
      </c>
    </row>
    <row r="18" spans="1:7" ht="15.75">
      <c r="A18" s="3"/>
      <c r="B18" s="3"/>
      <c r="C18" s="593" t="s">
        <v>5</v>
      </c>
      <c r="D18" s="593"/>
      <c r="E18" s="3"/>
      <c r="F18" s="593" t="s">
        <v>6</v>
      </c>
      <c r="G18" s="593"/>
    </row>
    <row r="19" spans="1:7" ht="15.75">
      <c r="A19" s="3"/>
      <c r="B19" s="3"/>
      <c r="C19" s="3"/>
      <c r="D19" s="3"/>
      <c r="E19" s="3"/>
      <c r="F19" s="3"/>
      <c r="G19" s="3"/>
    </row>
    <row r="20" spans="1:7" ht="15.75">
      <c r="A20" s="3" t="s">
        <v>7</v>
      </c>
      <c r="B20" s="3"/>
      <c r="C20" s="27"/>
      <c r="D20" s="27"/>
      <c r="E20" s="3"/>
      <c r="F20" s="594"/>
      <c r="G20" s="594"/>
    </row>
    <row r="21" spans="1:7" ht="15.75">
      <c r="A21" s="9"/>
      <c r="B21" s="9"/>
      <c r="C21" s="593" t="s">
        <v>5</v>
      </c>
      <c r="D21" s="593"/>
      <c r="E21" s="3"/>
      <c r="F21" s="593" t="s">
        <v>6</v>
      </c>
      <c r="G21" s="593"/>
    </row>
  </sheetData>
  <sheetProtection selectLockedCells="1" selectUnlockedCells="1"/>
  <mergeCells count="22">
    <mergeCell ref="A2:G2"/>
    <mergeCell ref="A3:G3"/>
    <mergeCell ref="A4:G4"/>
    <mergeCell ref="A5:G5"/>
    <mergeCell ref="A6:G6"/>
    <mergeCell ref="A7:F7"/>
    <mergeCell ref="A8:F8"/>
    <mergeCell ref="A10:D11"/>
    <mergeCell ref="E10:E11"/>
    <mergeCell ref="F10:F11"/>
    <mergeCell ref="G10:G11"/>
    <mergeCell ref="A12:D12"/>
    <mergeCell ref="C18:D18"/>
    <mergeCell ref="F18:G18"/>
    <mergeCell ref="F20:G20"/>
    <mergeCell ref="C21:D21"/>
    <mergeCell ref="F21:G21"/>
    <mergeCell ref="A13:D13"/>
    <mergeCell ref="A14:D14"/>
    <mergeCell ref="A15:D15"/>
    <mergeCell ref="A16:D16"/>
    <mergeCell ref="A17:D17"/>
  </mergeCells>
  <pageMargins left="0.94027777777777777" right="0.19652777777777777" top="0.98402777777777772" bottom="0.98402777777777772" header="0.51180555555555551" footer="0.51180555555555551"/>
  <pageSetup paperSize="9" scale="85" firstPageNumber="0" orientation="portrait" horizontalDpi="300" verticalDpi="300" r:id="rId1"/>
  <headerFooter alignWithMargins="0"/>
</worksheet>
</file>

<file path=xl/worksheets/sheet177.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374</v>
      </c>
      <c r="B3" s="677"/>
      <c r="C3" s="677"/>
      <c r="D3" s="677"/>
      <c r="E3" s="677"/>
      <c r="F3" s="677"/>
      <c r="G3" s="677"/>
    </row>
    <row r="4" spans="1:7" ht="57" customHeight="1">
      <c r="A4" s="603"/>
      <c r="B4" s="603"/>
      <c r="C4" s="603"/>
      <c r="D4" s="603"/>
      <c r="E4" s="603"/>
      <c r="F4" s="603"/>
      <c r="G4" s="603"/>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78.xml><?xml version="1.0" encoding="utf-8"?>
<worksheet xmlns="http://schemas.openxmlformats.org/spreadsheetml/2006/main" xmlns:r="http://schemas.openxmlformats.org/officeDocument/2006/relationships">
  <sheetPr>
    <tabColor rgb="FF7030A0"/>
  </sheetPr>
  <dimension ref="A2:K49"/>
  <sheetViews>
    <sheetView view="pageBreakPreview" topLeftCell="A10"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 customHeight="1">
      <c r="A3" s="603" t="s">
        <v>361</v>
      </c>
      <c r="B3" s="603"/>
      <c r="C3" s="603"/>
      <c r="D3" s="603"/>
      <c r="E3" s="603"/>
      <c r="F3" s="603"/>
      <c r="G3" s="603"/>
    </row>
    <row r="4" spans="1:7" ht="54.75"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79.xml><?xml version="1.0" encoding="utf-8"?>
<worksheet xmlns="http://schemas.openxmlformats.org/spreadsheetml/2006/main" xmlns:r="http://schemas.openxmlformats.org/officeDocument/2006/relationships">
  <sheetPr>
    <tabColor rgb="FF7030A0"/>
  </sheetPr>
  <dimension ref="A2:K49"/>
  <sheetViews>
    <sheetView view="pageBreakPreview" topLeftCell="A16"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03" t="s">
        <v>375</v>
      </c>
      <c r="B3" s="603"/>
      <c r="C3" s="603"/>
      <c r="D3" s="603"/>
      <c r="E3" s="603"/>
      <c r="F3" s="603"/>
      <c r="G3" s="603"/>
    </row>
    <row r="4" spans="1:7" ht="54"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tabColor rgb="FF00FFFF"/>
  </sheetPr>
  <dimension ref="A1:M26"/>
  <sheetViews>
    <sheetView topLeftCell="A10" zoomScaleSheetLayoutView="66" workbookViewId="0">
      <selection activeCell="H16" sqref="H16"/>
    </sheetView>
  </sheetViews>
  <sheetFormatPr defaultRowHeight="15"/>
  <cols>
    <col min="1" max="1" width="9.140625" style="14"/>
    <col min="2" max="2" width="14" style="14" customWidth="1"/>
    <col min="3" max="3" width="17.710937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23.25" customHeight="1">
      <c r="A3" s="606" t="s">
        <v>444</v>
      </c>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904</v>
      </c>
      <c r="B5" s="603"/>
      <c r="C5" s="603"/>
      <c r="D5" s="603"/>
      <c r="E5" s="603"/>
      <c r="F5" s="603"/>
      <c r="G5" s="603"/>
      <c r="H5" s="603"/>
      <c r="I5" s="603"/>
      <c r="J5" s="603"/>
      <c r="K5" s="603"/>
      <c r="L5" s="603"/>
      <c r="M5" s="603"/>
    </row>
    <row r="6" spans="1:13" ht="15.75" hidden="1" customHeight="1">
      <c r="A6" s="603"/>
      <c r="B6" s="603"/>
      <c r="C6" s="603"/>
      <c r="D6" s="603"/>
      <c r="E6" s="603"/>
      <c r="F6" s="603"/>
      <c r="G6" s="603"/>
      <c r="H6" s="603"/>
      <c r="I6" s="603"/>
      <c r="J6" s="603"/>
    </row>
    <row r="7" spans="1:13" ht="37.5" customHeight="1">
      <c r="A7" s="657" t="s">
        <v>8</v>
      </c>
      <c r="B7" s="657"/>
      <c r="C7" s="658" t="s">
        <v>10</v>
      </c>
      <c r="D7" s="659" t="s">
        <v>11</v>
      </c>
      <c r="E7" s="652" t="s">
        <v>999</v>
      </c>
      <c r="F7" s="653"/>
      <c r="G7" s="654"/>
      <c r="H7" s="652" t="s">
        <v>997</v>
      </c>
      <c r="I7" s="653"/>
      <c r="J7" s="654"/>
      <c r="K7" s="652" t="s">
        <v>998</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66" customHeight="1">
      <c r="A9" s="655" t="s">
        <v>370</v>
      </c>
      <c r="B9" s="655"/>
      <c r="C9" s="98" t="s">
        <v>466</v>
      </c>
      <c r="D9" s="16" t="s">
        <v>17</v>
      </c>
      <c r="E9" s="55">
        <v>3880</v>
      </c>
      <c r="F9" s="50">
        <v>65.739999999999995</v>
      </c>
      <c r="G9" s="22">
        <f>E9*F9</f>
        <v>255071.19999999998</v>
      </c>
      <c r="H9" s="55">
        <v>3880</v>
      </c>
      <c r="I9" s="22">
        <v>65.739999999999995</v>
      </c>
      <c r="J9" s="22">
        <f>H9*I9</f>
        <v>255071.19999999998</v>
      </c>
      <c r="K9" s="55">
        <v>3880</v>
      </c>
      <c r="L9" s="22">
        <v>65.739999999999995</v>
      </c>
      <c r="M9" s="22">
        <f>K9*L9</f>
        <v>255071.19999999998</v>
      </c>
    </row>
    <row r="10" spans="1:13" s="411" customFormat="1" ht="69.75" customHeight="1">
      <c r="A10" s="655" t="s">
        <v>371</v>
      </c>
      <c r="B10" s="655"/>
      <c r="C10" s="410" t="s">
        <v>466</v>
      </c>
      <c r="D10" s="16" t="s">
        <v>17</v>
      </c>
      <c r="E10" s="55">
        <v>776</v>
      </c>
      <c r="F10" s="50">
        <v>30.78</v>
      </c>
      <c r="G10" s="79">
        <f>E10*F10</f>
        <v>23885.280000000002</v>
      </c>
      <c r="H10" s="55">
        <v>776</v>
      </c>
      <c r="I10" s="79">
        <v>30.78</v>
      </c>
      <c r="J10" s="79">
        <f>H10*I10</f>
        <v>23885.280000000002</v>
      </c>
      <c r="K10" s="55">
        <v>776</v>
      </c>
      <c r="L10" s="79">
        <v>30.78</v>
      </c>
      <c r="M10" s="79">
        <f>K10*L10</f>
        <v>23885.280000000002</v>
      </c>
    </row>
    <row r="11" spans="1:13" ht="128.25" customHeight="1">
      <c r="A11" s="655" t="s">
        <v>905</v>
      </c>
      <c r="B11" s="655"/>
      <c r="C11" s="98" t="s">
        <v>466</v>
      </c>
      <c r="D11" s="16" t="s">
        <v>17</v>
      </c>
      <c r="E11" s="55">
        <v>388</v>
      </c>
      <c r="F11" s="50">
        <v>30.78</v>
      </c>
      <c r="G11" s="79">
        <f>E11*F11</f>
        <v>11942.640000000001</v>
      </c>
      <c r="H11" s="55">
        <v>388</v>
      </c>
      <c r="I11" s="22">
        <v>30.78</v>
      </c>
      <c r="J11" s="79">
        <f>H11*I11</f>
        <v>11942.640000000001</v>
      </c>
      <c r="K11" s="55">
        <v>388</v>
      </c>
      <c r="L11" s="22">
        <v>30.78</v>
      </c>
      <c r="M11" s="22">
        <f>K11*L11</f>
        <v>11942.640000000001</v>
      </c>
    </row>
    <row r="12" spans="1:13" ht="21" customHeight="1">
      <c r="A12" s="595" t="s">
        <v>412</v>
      </c>
      <c r="B12" s="596"/>
      <c r="C12" s="596"/>
      <c r="D12" s="597"/>
      <c r="E12" s="52"/>
      <c r="F12" s="52"/>
      <c r="G12" s="65">
        <v>167307.92000000001</v>
      </c>
      <c r="H12" s="52"/>
      <c r="I12" s="52"/>
      <c r="J12" s="65">
        <v>167307.92000000001</v>
      </c>
      <c r="K12" s="52"/>
      <c r="L12" s="52"/>
      <c r="M12" s="65">
        <v>167307.92000000001</v>
      </c>
    </row>
    <row r="13" spans="1:13" ht="14.25" customHeight="1">
      <c r="A13" s="595" t="s">
        <v>413</v>
      </c>
      <c r="B13" s="596"/>
      <c r="C13" s="596"/>
      <c r="D13" s="597"/>
      <c r="E13" s="52"/>
      <c r="F13" s="52"/>
      <c r="G13" s="65">
        <v>65740</v>
      </c>
      <c r="H13" s="52"/>
      <c r="I13" s="52"/>
      <c r="J13" s="65">
        <v>65740</v>
      </c>
      <c r="K13" s="52"/>
      <c r="L13" s="52"/>
      <c r="M13" s="65">
        <v>65740</v>
      </c>
    </row>
    <row r="14" spans="1:13" ht="17.25" customHeight="1">
      <c r="A14" s="595" t="s">
        <v>414</v>
      </c>
      <c r="B14" s="596"/>
      <c r="C14" s="596"/>
      <c r="D14" s="597"/>
      <c r="E14" s="52"/>
      <c r="F14" s="52"/>
      <c r="G14" s="65">
        <v>57851.199999999997</v>
      </c>
      <c r="H14" s="52"/>
      <c r="I14" s="52"/>
      <c r="J14" s="65">
        <v>57851.199999999997</v>
      </c>
      <c r="K14" s="52"/>
      <c r="L14" s="52"/>
      <c r="M14" s="65">
        <v>57851.199999999997</v>
      </c>
    </row>
    <row r="15" spans="1:13" ht="61.5" customHeight="1">
      <c r="A15" s="656" t="s">
        <v>463</v>
      </c>
      <c r="B15" s="656"/>
      <c r="C15" s="101" t="s">
        <v>467</v>
      </c>
      <c r="D15" s="103" t="s">
        <v>17</v>
      </c>
      <c r="E15" s="104">
        <v>46</v>
      </c>
      <c r="F15" s="105">
        <v>304.5</v>
      </c>
      <c r="G15" s="67">
        <f>E15*F15</f>
        <v>14007</v>
      </c>
      <c r="H15" s="104">
        <v>46</v>
      </c>
      <c r="I15" s="67">
        <v>304.5</v>
      </c>
      <c r="J15" s="67">
        <f>H15*I15</f>
        <v>14007</v>
      </c>
      <c r="K15" s="104">
        <v>46</v>
      </c>
      <c r="L15" s="67">
        <v>304.5</v>
      </c>
      <c r="M15" s="67">
        <f>K15*L15</f>
        <v>14007</v>
      </c>
    </row>
    <row r="16" spans="1:13" s="82" customFormat="1" ht="65.25" customHeight="1">
      <c r="A16" s="645" t="s">
        <v>464</v>
      </c>
      <c r="B16" s="645"/>
      <c r="C16" s="102" t="s">
        <v>465</v>
      </c>
      <c r="D16" s="106" t="s">
        <v>17</v>
      </c>
      <c r="E16" s="107">
        <v>68</v>
      </c>
      <c r="F16" s="108">
        <v>654.73</v>
      </c>
      <c r="G16" s="67">
        <f>E16*F16</f>
        <v>44521.64</v>
      </c>
      <c r="H16" s="107">
        <v>68</v>
      </c>
      <c r="I16" s="109">
        <v>654.73</v>
      </c>
      <c r="J16" s="67">
        <f>H16*I16</f>
        <v>44521.64</v>
      </c>
      <c r="K16" s="107">
        <v>68</v>
      </c>
      <c r="L16" s="109">
        <v>654.73</v>
      </c>
      <c r="M16" s="67">
        <f>K16*L16</f>
        <v>44521.64</v>
      </c>
    </row>
    <row r="17" spans="1:13" ht="15.75">
      <c r="A17" s="595" t="s">
        <v>412</v>
      </c>
      <c r="B17" s="596"/>
      <c r="C17" s="596"/>
      <c r="D17" s="597"/>
      <c r="E17" s="52"/>
      <c r="F17" s="52"/>
      <c r="G17" s="65">
        <v>58528.639999999999</v>
      </c>
      <c r="H17" s="52"/>
      <c r="I17" s="52"/>
      <c r="J17" s="65">
        <v>58528.639999999999</v>
      </c>
      <c r="K17" s="52"/>
      <c r="L17" s="52"/>
      <c r="M17" s="65">
        <v>58528.639999999999</v>
      </c>
    </row>
    <row r="18" spans="1:13" ht="15.75">
      <c r="A18" s="595" t="s">
        <v>413</v>
      </c>
      <c r="B18" s="596"/>
      <c r="C18" s="596"/>
      <c r="D18" s="597"/>
      <c r="E18" s="52"/>
      <c r="F18" s="52"/>
      <c r="G18" s="65">
        <v>0</v>
      </c>
      <c r="H18" s="65"/>
      <c r="I18" s="65"/>
      <c r="J18" s="65">
        <v>0</v>
      </c>
      <c r="K18" s="65"/>
      <c r="L18" s="65"/>
      <c r="M18" s="65">
        <v>0</v>
      </c>
    </row>
    <row r="19" spans="1:13" ht="15.75">
      <c r="A19" s="595" t="s">
        <v>414</v>
      </c>
      <c r="B19" s="596"/>
      <c r="C19" s="596"/>
      <c r="D19" s="597"/>
      <c r="E19" s="52"/>
      <c r="F19" s="52"/>
      <c r="G19" s="65">
        <v>0</v>
      </c>
      <c r="H19" s="52"/>
      <c r="I19" s="52"/>
      <c r="J19" s="65">
        <v>0</v>
      </c>
      <c r="K19" s="52"/>
      <c r="L19" s="52"/>
      <c r="M19" s="65">
        <v>0</v>
      </c>
    </row>
    <row r="20" spans="1:13" ht="15.75">
      <c r="A20" s="649" t="s">
        <v>2</v>
      </c>
      <c r="B20" s="650"/>
      <c r="C20" s="650"/>
      <c r="D20" s="651"/>
      <c r="E20" s="51" t="s">
        <v>21</v>
      </c>
      <c r="F20" s="51" t="s">
        <v>21</v>
      </c>
      <c r="G20" s="18">
        <f>G9+G11+G15+G16+G10</f>
        <v>349427.76</v>
      </c>
      <c r="H20" s="18"/>
      <c r="I20" s="18"/>
      <c r="J20" s="18">
        <f t="shared" ref="J20:M20" si="0">J9+J11+J15+J16+J10</f>
        <v>349427.76</v>
      </c>
      <c r="K20" s="18"/>
      <c r="L20" s="18"/>
      <c r="M20" s="18">
        <f t="shared" si="0"/>
        <v>349427.76</v>
      </c>
    </row>
    <row r="21" spans="1:13" ht="15.75">
      <c r="A21" s="646" t="s">
        <v>3</v>
      </c>
      <c r="B21" s="647"/>
      <c r="C21" s="647"/>
      <c r="D21" s="648"/>
      <c r="E21" s="51" t="s">
        <v>21</v>
      </c>
      <c r="F21" s="51" t="s">
        <v>21</v>
      </c>
      <c r="G21" s="18">
        <f>G20/1000</f>
        <v>349.42776000000003</v>
      </c>
      <c r="H21" s="75"/>
      <c r="I21" s="76"/>
      <c r="J21" s="18">
        <f>J20/1000</f>
        <v>349.42776000000003</v>
      </c>
      <c r="K21" s="18"/>
      <c r="L21" s="18"/>
      <c r="M21" s="65">
        <f>M20/1000</f>
        <v>349.42776000000003</v>
      </c>
    </row>
    <row r="22" spans="1:13" ht="15.75">
      <c r="A22" s="3"/>
      <c r="B22" s="27"/>
      <c r="C22" s="27"/>
      <c r="D22" s="3"/>
      <c r="E22" s="594" t="s">
        <v>445</v>
      </c>
      <c r="F22" s="594"/>
      <c r="G22" s="3"/>
      <c r="H22" s="13"/>
      <c r="I22" s="13"/>
      <c r="J22" s="54"/>
    </row>
    <row r="23" spans="1:13" ht="15.75">
      <c r="A23" s="3"/>
      <c r="B23" s="593" t="s">
        <v>5</v>
      </c>
      <c r="C23" s="593"/>
      <c r="D23" s="3"/>
      <c r="E23" s="593" t="s">
        <v>6</v>
      </c>
      <c r="F23" s="593"/>
      <c r="G23" s="3"/>
      <c r="H23" s="612"/>
      <c r="I23" s="612"/>
      <c r="J23" s="53"/>
    </row>
    <row r="24" spans="1:13" ht="15.75">
      <c r="A24" s="3"/>
      <c r="B24" s="3"/>
      <c r="C24" s="3"/>
      <c r="D24" s="3"/>
      <c r="E24" s="3"/>
      <c r="F24" s="3"/>
      <c r="G24" s="3"/>
      <c r="H24" s="617"/>
      <c r="I24" s="617"/>
      <c r="J24" s="54"/>
    </row>
    <row r="25" spans="1:13" ht="15.75">
      <c r="A25" s="3"/>
      <c r="B25" s="27"/>
      <c r="C25" s="27"/>
      <c r="D25" s="3"/>
      <c r="E25" s="594" t="s">
        <v>446</v>
      </c>
      <c r="F25" s="594"/>
      <c r="G25" s="3"/>
      <c r="H25" s="13"/>
      <c r="I25" s="13"/>
    </row>
    <row r="26" spans="1:13" ht="15.75">
      <c r="A26" s="9"/>
      <c r="B26" s="593" t="s">
        <v>5</v>
      </c>
      <c r="C26" s="593"/>
      <c r="D26" s="3"/>
      <c r="E26" s="593" t="s">
        <v>6</v>
      </c>
      <c r="F26" s="593"/>
      <c r="H26" s="612"/>
      <c r="I26" s="612"/>
    </row>
  </sheetData>
  <sheetProtection selectLockedCells="1" selectUnlockedCells="1"/>
  <mergeCells count="34">
    <mergeCell ref="A1:M1"/>
    <mergeCell ref="A2:M2"/>
    <mergeCell ref="A3:M3"/>
    <mergeCell ref="A4:M4"/>
    <mergeCell ref="A5:M5"/>
    <mergeCell ref="A6:J6"/>
    <mergeCell ref="A7:B8"/>
    <mergeCell ref="C7:C8"/>
    <mergeCell ref="D7:D8"/>
    <mergeCell ref="E7:G7"/>
    <mergeCell ref="H7:J7"/>
    <mergeCell ref="K7:M7"/>
    <mergeCell ref="A11:B11"/>
    <mergeCell ref="A15:B15"/>
    <mergeCell ref="A12:D12"/>
    <mergeCell ref="A13:D13"/>
    <mergeCell ref="A14:D14"/>
    <mergeCell ref="A9:B9"/>
    <mergeCell ref="A10:B10"/>
    <mergeCell ref="A16:B16"/>
    <mergeCell ref="E25:F25"/>
    <mergeCell ref="B23:C23"/>
    <mergeCell ref="E23:F23"/>
    <mergeCell ref="H26:I26"/>
    <mergeCell ref="B26:C26"/>
    <mergeCell ref="E26:F26"/>
    <mergeCell ref="E22:F22"/>
    <mergeCell ref="H23:I23"/>
    <mergeCell ref="H24:I24"/>
    <mergeCell ref="A17:D17"/>
    <mergeCell ref="A21:D21"/>
    <mergeCell ref="A20:D20"/>
    <mergeCell ref="A18:D18"/>
    <mergeCell ref="A19:D19"/>
  </mergeCells>
  <printOptions horizontalCentered="1"/>
  <pageMargins left="0.51181102362204722" right="0.19685039370078741" top="0.51181102362204722" bottom="0.51181102362204722" header="0.51181102362204722" footer="0.51181102362204722"/>
  <pageSetup paperSize="9" scale="71" firstPageNumber="0" orientation="landscape" r:id="rId1"/>
  <headerFooter alignWithMargins="0"/>
</worksheet>
</file>

<file path=xl/worksheets/sheet180.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376</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1.xml><?xml version="1.0" encoding="utf-8"?>
<worksheet xmlns="http://schemas.openxmlformats.org/spreadsheetml/2006/main" xmlns:r="http://schemas.openxmlformats.org/officeDocument/2006/relationships">
  <sheetPr>
    <tabColor rgb="FF7030A0"/>
  </sheetPr>
  <dimension ref="A2:K49"/>
  <sheetViews>
    <sheetView view="pageBreakPreview" topLeftCell="A10"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377</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2.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388</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3.xml><?xml version="1.0" encoding="utf-8"?>
<worksheet xmlns="http://schemas.openxmlformats.org/spreadsheetml/2006/main" xmlns:r="http://schemas.openxmlformats.org/officeDocument/2006/relationships">
  <sheetPr>
    <tabColor rgb="FF7030A0"/>
  </sheetPr>
  <dimension ref="A1:H20"/>
  <sheetViews>
    <sheetView view="pageBreakPreview" zoomScale="66" zoomScaleSheetLayoutView="66" workbookViewId="0">
      <selection activeCell="A17" sqref="A17:IV20"/>
    </sheetView>
  </sheetViews>
  <sheetFormatPr defaultRowHeight="12.75"/>
  <cols>
    <col min="1" max="1" width="17.5703125" customWidth="1"/>
    <col min="3" max="3" width="12.28515625" customWidth="1"/>
    <col min="4" max="4" width="6.28515625" customWidth="1"/>
    <col min="5" max="5" width="15.5703125" customWidth="1"/>
    <col min="6" max="7" width="15.28515625" customWidth="1"/>
  </cols>
  <sheetData>
    <row r="1" spans="1:7" ht="15">
      <c r="A1" s="14"/>
      <c r="B1" s="14"/>
      <c r="C1" s="14"/>
      <c r="D1" s="14"/>
      <c r="E1" s="14"/>
      <c r="F1" s="14"/>
      <c r="G1" s="14"/>
    </row>
    <row r="2" spans="1:7" ht="15.75">
      <c r="A2" s="605" t="s">
        <v>0</v>
      </c>
      <c r="B2" s="605"/>
      <c r="C2" s="605"/>
      <c r="D2" s="605"/>
      <c r="E2" s="605"/>
      <c r="F2" s="605"/>
      <c r="G2" s="605"/>
    </row>
    <row r="3" spans="1:7" ht="37.5" customHeight="1">
      <c r="A3" s="611" t="s">
        <v>378</v>
      </c>
      <c r="B3" s="611"/>
      <c r="C3" s="611"/>
      <c r="D3" s="611"/>
      <c r="E3" s="611"/>
      <c r="F3" s="611"/>
      <c r="G3" s="611"/>
    </row>
    <row r="4" spans="1:7" ht="58.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15.75">
      <c r="A8" s="3"/>
      <c r="B8" s="3"/>
      <c r="C8" s="3"/>
      <c r="D8" s="3"/>
      <c r="E8" s="3"/>
      <c r="F8" s="3"/>
      <c r="G8" s="14"/>
    </row>
    <row r="9" spans="1:7" ht="15.75">
      <c r="A9" s="3"/>
      <c r="B9" s="3"/>
      <c r="C9" s="3"/>
      <c r="D9" s="3"/>
      <c r="E9" s="3"/>
      <c r="F9" s="3"/>
      <c r="G9" s="14"/>
    </row>
    <row r="10" spans="1:7" ht="15.75">
      <c r="A10" s="3"/>
      <c r="B10" s="3"/>
      <c r="C10" s="3"/>
      <c r="D10" s="3"/>
      <c r="E10" s="3"/>
      <c r="F10" s="3"/>
      <c r="G10" s="14"/>
    </row>
    <row r="11" spans="1:7" ht="35.25" customHeight="1">
      <c r="A11" s="658" t="s">
        <v>26</v>
      </c>
      <c r="B11" s="658"/>
      <c r="C11" s="658"/>
      <c r="D11" s="652"/>
      <c r="E11" s="57" t="s">
        <v>334</v>
      </c>
      <c r="F11" s="57" t="s">
        <v>335</v>
      </c>
      <c r="G11" s="57" t="s">
        <v>336</v>
      </c>
    </row>
    <row r="12" spans="1:7" ht="30" customHeight="1">
      <c r="A12" s="851" t="s">
        <v>27</v>
      </c>
      <c r="B12" s="851"/>
      <c r="C12" s="851"/>
      <c r="D12" s="852"/>
      <c r="E12" s="58">
        <v>50</v>
      </c>
      <c r="F12" s="58">
        <v>50</v>
      </c>
      <c r="G12" s="58">
        <v>50</v>
      </c>
    </row>
    <row r="13" spans="1:7" ht="30" customHeight="1">
      <c r="A13" s="851" t="s">
        <v>28</v>
      </c>
      <c r="B13" s="851"/>
      <c r="C13" s="851"/>
      <c r="D13" s="851"/>
      <c r="E13" s="59">
        <f>E12*366</f>
        <v>18300</v>
      </c>
      <c r="F13" s="59">
        <f>F12*365</f>
        <v>18250</v>
      </c>
      <c r="G13" s="59">
        <f>G12*365</f>
        <v>18250</v>
      </c>
    </row>
    <row r="14" spans="1:7" ht="36" customHeight="1">
      <c r="A14" s="851" t="s">
        <v>29</v>
      </c>
      <c r="B14" s="851"/>
      <c r="C14" s="851"/>
      <c r="D14" s="851"/>
      <c r="E14" s="49">
        <v>0</v>
      </c>
      <c r="F14" s="49">
        <v>0</v>
      </c>
      <c r="G14" s="49">
        <v>0</v>
      </c>
    </row>
    <row r="15" spans="1:7" ht="27" customHeight="1">
      <c r="A15" s="850" t="s">
        <v>2</v>
      </c>
      <c r="B15" s="850"/>
      <c r="C15" s="850"/>
      <c r="D15" s="850"/>
      <c r="E15" s="5">
        <f>E13*E14</f>
        <v>0</v>
      </c>
      <c r="F15" s="5">
        <f>F13*F14</f>
        <v>0</v>
      </c>
      <c r="G15" s="5">
        <f>G13*G14</f>
        <v>0</v>
      </c>
    </row>
    <row r="16" spans="1:7" ht="28.5" customHeight="1">
      <c r="A16" s="850" t="s">
        <v>25</v>
      </c>
      <c r="B16" s="850"/>
      <c r="C16" s="850"/>
      <c r="D16" s="850"/>
      <c r="E16" s="5">
        <f>E15/1000</f>
        <v>0</v>
      </c>
      <c r="F16" s="5">
        <f>F15/1000</f>
        <v>0</v>
      </c>
      <c r="G16" s="5">
        <f>G15/1000</f>
        <v>0</v>
      </c>
    </row>
    <row r="17" spans="1:8" ht="15.75">
      <c r="A17" s="3"/>
      <c r="B17" s="593" t="s">
        <v>5</v>
      </c>
      <c r="C17" s="593"/>
      <c r="D17" s="54"/>
      <c r="E17" s="593" t="s">
        <v>6</v>
      </c>
      <c r="F17" s="593"/>
      <c r="G17" s="593"/>
      <c r="H17" s="9"/>
    </row>
    <row r="18" spans="1:8" ht="15.75">
      <c r="A18" s="3"/>
      <c r="B18" s="3"/>
      <c r="C18" s="3"/>
      <c r="D18" s="9"/>
      <c r="E18" s="3"/>
      <c r="F18" s="3"/>
      <c r="G18" s="3"/>
      <c r="H18" s="9"/>
    </row>
    <row r="19" spans="1:8" ht="15.75">
      <c r="A19" s="3" t="s">
        <v>7</v>
      </c>
      <c r="B19" s="27"/>
      <c r="C19" s="27"/>
      <c r="D19" s="9"/>
      <c r="E19" s="594"/>
      <c r="F19" s="594"/>
      <c r="G19" s="594"/>
      <c r="H19" s="9"/>
    </row>
    <row r="20" spans="1:8" ht="15.75">
      <c r="A20" s="9"/>
      <c r="B20" s="593" t="s">
        <v>5</v>
      </c>
      <c r="C20" s="593"/>
      <c r="D20" s="54"/>
      <c r="E20" s="612" t="s">
        <v>6</v>
      </c>
      <c r="F20" s="612"/>
      <c r="G20" s="612"/>
      <c r="H20" s="9"/>
    </row>
  </sheetData>
  <sheetProtection selectLockedCells="1" selectUnlockedCells="1"/>
  <mergeCells count="17">
    <mergeCell ref="A11:D11"/>
    <mergeCell ref="A2:G2"/>
    <mergeCell ref="A3:G3"/>
    <mergeCell ref="A4:G4"/>
    <mergeCell ref="A5:G5"/>
    <mergeCell ref="A6:G6"/>
    <mergeCell ref="A7:F7"/>
    <mergeCell ref="E17:G17"/>
    <mergeCell ref="E19:G19"/>
    <mergeCell ref="B20:C20"/>
    <mergeCell ref="E20:G20"/>
    <mergeCell ref="A12:D12"/>
    <mergeCell ref="A13:D13"/>
    <mergeCell ref="A14:D14"/>
    <mergeCell ref="A15:D15"/>
    <mergeCell ref="A16:D16"/>
    <mergeCell ref="B17:C17"/>
  </mergeCells>
  <pageMargins left="0.90972222222222221" right="0.19652777777777777" top="0.98402777777777772" bottom="0.98402777777777772" header="0.51180555555555551" footer="0.51180555555555551"/>
  <pageSetup paperSize="9" firstPageNumber="0" orientation="portrait" horizontalDpi="300" verticalDpi="300" r:id="rId1"/>
  <headerFooter alignWithMargins="0"/>
</worksheet>
</file>

<file path=xl/worksheets/sheet184.xml><?xml version="1.0" encoding="utf-8"?>
<worksheet xmlns="http://schemas.openxmlformats.org/spreadsheetml/2006/main" xmlns:r="http://schemas.openxmlformats.org/officeDocument/2006/relationships">
  <sheetPr>
    <tabColor rgb="FF7030A0"/>
  </sheetPr>
  <dimension ref="A2:H18"/>
  <sheetViews>
    <sheetView view="pageBreakPreview" zoomScale="66" zoomScaleSheetLayoutView="66" workbookViewId="0">
      <selection activeCell="A15" sqref="A15:IV18"/>
    </sheetView>
  </sheetViews>
  <sheetFormatPr defaultRowHeight="12.75"/>
  <cols>
    <col min="1" max="1" width="18.28515625" customWidth="1"/>
    <col min="4" max="4" width="9.42578125" customWidth="1"/>
    <col min="5" max="5" width="16" customWidth="1"/>
    <col min="6" max="6" width="16.7109375" customWidth="1"/>
    <col min="7" max="7" width="16.28515625" customWidth="1"/>
  </cols>
  <sheetData>
    <row r="2" spans="1:8" ht="15.75">
      <c r="A2" s="605" t="s">
        <v>0</v>
      </c>
      <c r="B2" s="605"/>
      <c r="C2" s="605"/>
      <c r="D2" s="605"/>
      <c r="E2" s="605"/>
      <c r="F2" s="605"/>
      <c r="G2" s="605"/>
    </row>
    <row r="3" spans="1:8" ht="35.25" customHeight="1">
      <c r="A3" s="611" t="s">
        <v>379</v>
      </c>
      <c r="B3" s="611"/>
      <c r="C3" s="611"/>
      <c r="D3" s="611"/>
      <c r="E3" s="611"/>
      <c r="F3" s="611"/>
      <c r="G3" s="611"/>
    </row>
    <row r="4" spans="1:8" ht="46.5" customHeight="1">
      <c r="A4" s="606"/>
      <c r="B4" s="606"/>
      <c r="C4" s="606"/>
      <c r="D4" s="606"/>
      <c r="E4" s="606"/>
      <c r="F4" s="606"/>
      <c r="G4" s="606"/>
    </row>
    <row r="5" spans="1:8" ht="15.75" customHeight="1">
      <c r="A5" s="737" t="s">
        <v>1</v>
      </c>
      <c r="B5" s="737"/>
      <c r="C5" s="737"/>
      <c r="D5" s="737"/>
      <c r="E5" s="737"/>
      <c r="F5" s="737"/>
      <c r="G5" s="737"/>
    </row>
    <row r="6" spans="1:8" ht="15.75" customHeight="1">
      <c r="A6" s="603" t="s">
        <v>338</v>
      </c>
      <c r="B6" s="603"/>
      <c r="C6" s="603"/>
      <c r="D6" s="603"/>
      <c r="E6" s="603"/>
      <c r="F6" s="603"/>
      <c r="G6" s="603"/>
    </row>
    <row r="7" spans="1:8" ht="15.75" customHeight="1">
      <c r="A7" s="603"/>
      <c r="B7" s="603"/>
      <c r="C7" s="603"/>
      <c r="D7" s="603"/>
      <c r="E7" s="603"/>
      <c r="F7" s="603"/>
    </row>
    <row r="8" spans="1:8">
      <c r="A8" s="1"/>
      <c r="B8" s="1"/>
      <c r="C8" s="1"/>
      <c r="D8" s="1"/>
      <c r="E8" s="1"/>
      <c r="F8" s="1"/>
    </row>
    <row r="9" spans="1:8" ht="34.5" customHeight="1">
      <c r="A9" s="741" t="s">
        <v>26</v>
      </c>
      <c r="B9" s="741"/>
      <c r="C9" s="741"/>
      <c r="D9" s="741"/>
      <c r="E9" s="57" t="s">
        <v>334</v>
      </c>
      <c r="F9" s="57" t="s">
        <v>335</v>
      </c>
      <c r="G9" s="57" t="s">
        <v>336</v>
      </c>
    </row>
    <row r="10" spans="1:8" ht="30" customHeight="1">
      <c r="A10" s="742" t="s">
        <v>27</v>
      </c>
      <c r="B10" s="742"/>
      <c r="C10" s="742"/>
      <c r="D10" s="742"/>
      <c r="E10" s="46">
        <v>50</v>
      </c>
      <c r="F10" s="46">
        <v>50</v>
      </c>
      <c r="G10" s="46">
        <v>50</v>
      </c>
    </row>
    <row r="11" spans="1:8" ht="30" customHeight="1">
      <c r="A11" s="742" t="s">
        <v>28</v>
      </c>
      <c r="B11" s="742"/>
      <c r="C11" s="742"/>
      <c r="D11" s="742"/>
      <c r="E11" s="46">
        <f>366*E10</f>
        <v>18300</v>
      </c>
      <c r="F11" s="46">
        <f>365*F10</f>
        <v>18250</v>
      </c>
      <c r="G11" s="46">
        <f>365*G10</f>
        <v>18250</v>
      </c>
    </row>
    <row r="12" spans="1:8" ht="30" customHeight="1">
      <c r="A12" s="742" t="s">
        <v>30</v>
      </c>
      <c r="B12" s="742"/>
      <c r="C12" s="742"/>
      <c r="D12" s="742"/>
      <c r="E12" s="46">
        <v>0</v>
      </c>
      <c r="F12" s="46">
        <v>0</v>
      </c>
      <c r="G12" s="46">
        <v>0</v>
      </c>
    </row>
    <row r="13" spans="1:8" ht="30" customHeight="1">
      <c r="A13" s="599" t="s">
        <v>2</v>
      </c>
      <c r="B13" s="599"/>
      <c r="C13" s="599"/>
      <c r="D13" s="599"/>
      <c r="E13" s="5">
        <f>E11*E12</f>
        <v>0</v>
      </c>
      <c r="F13" s="5">
        <f>F11*F12</f>
        <v>0</v>
      </c>
      <c r="G13" s="5">
        <f>G11*G12</f>
        <v>0</v>
      </c>
    </row>
    <row r="14" spans="1:8" ht="30" customHeight="1">
      <c r="A14" s="599" t="s">
        <v>25</v>
      </c>
      <c r="B14" s="599"/>
      <c r="C14" s="599"/>
      <c r="D14" s="599"/>
      <c r="E14" s="5">
        <f>E13/1000</f>
        <v>0</v>
      </c>
      <c r="F14" s="5">
        <f>F13/1000</f>
        <v>0</v>
      </c>
      <c r="G14" s="5">
        <f>G13/1000</f>
        <v>0</v>
      </c>
    </row>
    <row r="15" spans="1:8" ht="15.75">
      <c r="A15" s="3"/>
      <c r="B15" s="853" t="s">
        <v>5</v>
      </c>
      <c r="C15" s="853"/>
      <c r="D15" s="25"/>
      <c r="E15" s="853" t="s">
        <v>6</v>
      </c>
      <c r="F15" s="853"/>
      <c r="G15" s="853"/>
      <c r="H15" s="9"/>
    </row>
    <row r="16" spans="1:8" ht="15.75">
      <c r="A16" s="3"/>
      <c r="B16" s="1"/>
      <c r="C16" s="1"/>
      <c r="D16" s="12"/>
      <c r="E16" s="1"/>
      <c r="F16" s="1"/>
      <c r="G16" s="1"/>
      <c r="H16" s="9"/>
    </row>
    <row r="17" spans="1:8" ht="15.75">
      <c r="A17" s="3" t="s">
        <v>7</v>
      </c>
      <c r="B17" s="11"/>
      <c r="C17" s="11"/>
      <c r="D17" s="12"/>
      <c r="E17" s="854"/>
      <c r="F17" s="854"/>
      <c r="G17" s="854"/>
      <c r="H17" s="9"/>
    </row>
    <row r="18" spans="1:8" ht="15.75">
      <c r="A18" s="9"/>
      <c r="B18" s="853" t="s">
        <v>5</v>
      </c>
      <c r="C18" s="853"/>
      <c r="D18" s="25"/>
      <c r="E18" s="728" t="s">
        <v>6</v>
      </c>
      <c r="F18" s="728"/>
      <c r="G18" s="728"/>
      <c r="H18" s="9"/>
    </row>
  </sheetData>
  <sheetProtection selectLockedCells="1" selectUnlockedCells="1"/>
  <mergeCells count="17">
    <mergeCell ref="A9:D9"/>
    <mergeCell ref="A2:G2"/>
    <mergeCell ref="A3:G3"/>
    <mergeCell ref="A4:G4"/>
    <mergeCell ref="A5:G5"/>
    <mergeCell ref="A6:G6"/>
    <mergeCell ref="A7:F7"/>
    <mergeCell ref="E15:G15"/>
    <mergeCell ref="E17:G17"/>
    <mergeCell ref="B18:C18"/>
    <mergeCell ref="E18:G18"/>
    <mergeCell ref="A10:D10"/>
    <mergeCell ref="A11:D11"/>
    <mergeCell ref="A12:D12"/>
    <mergeCell ref="A13:D13"/>
    <mergeCell ref="A14:D14"/>
    <mergeCell ref="B15:C15"/>
  </mergeCells>
  <pageMargins left="0.94027777777777777" right="0.19652777777777777" top="0.98402777777777772" bottom="0.98402777777777772" header="0.51180555555555551" footer="0.51180555555555551"/>
  <pageSetup paperSize="9" scale="97" firstPageNumber="0" orientation="portrait" horizontalDpi="300" verticalDpi="300" r:id="rId1"/>
  <headerFooter alignWithMargins="0"/>
</worksheet>
</file>

<file path=xl/worksheets/sheet185.xml><?xml version="1.0" encoding="utf-8"?>
<worksheet xmlns="http://schemas.openxmlformats.org/spreadsheetml/2006/main" xmlns:r="http://schemas.openxmlformats.org/officeDocument/2006/relationships">
  <sheetPr>
    <tabColor rgb="FF7030A0"/>
  </sheetPr>
  <dimension ref="A2:K49"/>
  <sheetViews>
    <sheetView view="pageBreakPreview" topLeftCell="A12"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380</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6.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381</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7.xml><?xml version="1.0" encoding="utf-8"?>
<worksheet xmlns="http://schemas.openxmlformats.org/spreadsheetml/2006/main" xmlns:r="http://schemas.openxmlformats.org/officeDocument/2006/relationships">
  <sheetPr>
    <tabColor rgb="FF7030A0"/>
  </sheetPr>
  <dimension ref="A2:K49"/>
  <sheetViews>
    <sheetView view="pageBreakPreview" topLeftCell="A10"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382</v>
      </c>
      <c r="B3" s="641"/>
      <c r="C3" s="641"/>
      <c r="D3" s="641"/>
      <c r="E3" s="641"/>
      <c r="F3" s="641"/>
      <c r="G3" s="641"/>
    </row>
    <row r="4" spans="1:7" ht="57"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8.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383</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89.xml><?xml version="1.0" encoding="utf-8"?>
<worksheet xmlns="http://schemas.openxmlformats.org/spreadsheetml/2006/main" xmlns:r="http://schemas.openxmlformats.org/officeDocument/2006/relationships">
  <sheetPr>
    <tabColor rgb="FF7030A0"/>
  </sheetPr>
  <dimension ref="A2:K49"/>
  <sheetViews>
    <sheetView view="pageBreakPreview" topLeftCell="A10"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384</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00FFFF"/>
  </sheetPr>
  <dimension ref="A1:I23"/>
  <sheetViews>
    <sheetView view="pageBreakPreview" zoomScale="66" zoomScaleSheetLayoutView="66" workbookViewId="0">
      <selection activeCell="F12" sqref="F12"/>
    </sheetView>
  </sheetViews>
  <sheetFormatPr defaultRowHeight="12.75"/>
  <cols>
    <col min="2" max="2" width="5.85546875" customWidth="1"/>
    <col min="5" max="5" width="20.5703125" customWidth="1"/>
    <col min="6" max="7" width="20.42578125" customWidth="1"/>
  </cols>
  <sheetData>
    <row r="1" spans="1:9" ht="15">
      <c r="A1" s="14"/>
      <c r="B1" s="14"/>
      <c r="C1" s="14"/>
      <c r="D1" s="14"/>
      <c r="E1" s="14"/>
      <c r="F1" s="14"/>
      <c r="G1" s="14"/>
    </row>
    <row r="2" spans="1:9" ht="15.75">
      <c r="A2" s="605" t="s">
        <v>0</v>
      </c>
      <c r="B2" s="605"/>
      <c r="C2" s="605"/>
      <c r="D2" s="605"/>
      <c r="E2" s="605"/>
      <c r="F2" s="605"/>
      <c r="G2" s="605"/>
    </row>
    <row r="3" spans="1:9" ht="46.5" customHeight="1">
      <c r="A3" s="611" t="s">
        <v>373</v>
      </c>
      <c r="B3" s="611"/>
      <c r="C3" s="611"/>
      <c r="D3" s="611"/>
      <c r="E3" s="611"/>
      <c r="F3" s="611"/>
      <c r="G3" s="611"/>
    </row>
    <row r="4" spans="1:9" ht="31.5" customHeight="1">
      <c r="A4" s="641" t="s">
        <v>444</v>
      </c>
      <c r="B4" s="641"/>
      <c r="C4" s="641"/>
      <c r="D4" s="641"/>
      <c r="E4" s="641"/>
      <c r="F4" s="641"/>
      <c r="G4" s="641"/>
    </row>
    <row r="5" spans="1:9" ht="15.75" customHeight="1">
      <c r="A5" s="612" t="s">
        <v>1</v>
      </c>
      <c r="B5" s="612"/>
      <c r="C5" s="612"/>
      <c r="D5" s="612"/>
      <c r="E5" s="612"/>
      <c r="F5" s="612"/>
      <c r="G5" s="612"/>
    </row>
    <row r="6" spans="1:9" ht="15.75" customHeight="1">
      <c r="A6" s="603" t="s">
        <v>904</v>
      </c>
      <c r="B6" s="603"/>
      <c r="C6" s="603"/>
      <c r="D6" s="603"/>
      <c r="E6" s="603"/>
      <c r="F6" s="603"/>
      <c r="G6" s="603"/>
    </row>
    <row r="7" spans="1:9" ht="15.75" customHeight="1">
      <c r="A7" s="603"/>
      <c r="B7" s="603"/>
      <c r="C7" s="603"/>
      <c r="D7" s="603"/>
      <c r="E7" s="603"/>
      <c r="F7" s="603"/>
      <c r="G7" s="14"/>
      <c r="I7" s="2"/>
    </row>
    <row r="8" spans="1:9" ht="15.75" customHeight="1">
      <c r="A8" s="603"/>
      <c r="B8" s="603"/>
      <c r="C8" s="603"/>
      <c r="D8" s="603"/>
      <c r="E8" s="603"/>
      <c r="F8" s="603"/>
      <c r="G8" s="14"/>
    </row>
    <row r="9" spans="1:9" ht="15.75">
      <c r="A9" s="3"/>
      <c r="B9" s="3"/>
      <c r="C9" s="3"/>
      <c r="D9" s="3"/>
      <c r="E9" s="3"/>
      <c r="F9" s="3"/>
      <c r="G9" s="14"/>
    </row>
    <row r="10" spans="1:9" ht="14.25" customHeight="1">
      <c r="A10" s="663" t="s">
        <v>8</v>
      </c>
      <c r="B10" s="663"/>
      <c r="C10" s="663"/>
      <c r="D10" s="663"/>
      <c r="E10" s="664" t="s">
        <v>996</v>
      </c>
      <c r="F10" s="664" t="s">
        <v>1000</v>
      </c>
      <c r="G10" s="664" t="s">
        <v>1001</v>
      </c>
    </row>
    <row r="11" spans="1:9" ht="20.25" customHeight="1">
      <c r="A11" s="663"/>
      <c r="B11" s="663"/>
      <c r="C11" s="663"/>
      <c r="D11" s="663"/>
      <c r="E11" s="665"/>
      <c r="F11" s="665"/>
      <c r="G11" s="665"/>
    </row>
    <row r="12" spans="1:9" ht="111.75" customHeight="1">
      <c r="A12" s="666" t="s">
        <v>455</v>
      </c>
      <c r="B12" s="666"/>
      <c r="C12" s="666"/>
      <c r="D12" s="666"/>
      <c r="E12" s="22">
        <v>24000</v>
      </c>
      <c r="F12" s="22">
        <v>24000</v>
      </c>
      <c r="G12" s="22">
        <v>24000</v>
      </c>
    </row>
    <row r="13" spans="1:9" ht="12.75" customHeight="1">
      <c r="A13" s="599" t="s">
        <v>2</v>
      </c>
      <c r="B13" s="599"/>
      <c r="C13" s="599"/>
      <c r="D13" s="599"/>
      <c r="E13" s="5">
        <f>E12</f>
        <v>24000</v>
      </c>
      <c r="F13" s="5">
        <f>F12</f>
        <v>24000</v>
      </c>
      <c r="G13" s="5">
        <f>G12</f>
        <v>24000</v>
      </c>
    </row>
    <row r="14" spans="1:9" ht="15.75">
      <c r="A14" s="599" t="s">
        <v>3</v>
      </c>
      <c r="B14" s="599"/>
      <c r="C14" s="599"/>
      <c r="D14" s="599"/>
      <c r="E14" s="61">
        <f>E13/1000</f>
        <v>24</v>
      </c>
      <c r="F14" s="61">
        <f>F13/1000</f>
        <v>24</v>
      </c>
      <c r="G14" s="61">
        <f>G13/1000</f>
        <v>24</v>
      </c>
    </row>
    <row r="15" spans="1:9" ht="15.75">
      <c r="A15" s="662" t="s">
        <v>417</v>
      </c>
      <c r="B15" s="662"/>
      <c r="C15" s="662"/>
      <c r="D15" s="662"/>
      <c r="E15" s="52"/>
      <c r="F15" s="52"/>
      <c r="G15" s="52"/>
    </row>
    <row r="16" spans="1:9" ht="15.75">
      <c r="A16" s="660" t="s">
        <v>412</v>
      </c>
      <c r="B16" s="647"/>
      <c r="C16" s="647"/>
      <c r="D16" s="661"/>
      <c r="E16" s="52">
        <v>24000</v>
      </c>
      <c r="F16" s="52">
        <v>24000</v>
      </c>
      <c r="G16" s="52">
        <v>24000</v>
      </c>
      <c r="H16" s="8"/>
    </row>
    <row r="17" spans="1:8" ht="15.75">
      <c r="A17" s="595" t="s">
        <v>413</v>
      </c>
      <c r="B17" s="596"/>
      <c r="C17" s="596"/>
      <c r="D17" s="597"/>
      <c r="E17" s="52">
        <v>0</v>
      </c>
      <c r="F17" s="52">
        <v>0</v>
      </c>
      <c r="G17" s="52">
        <v>0</v>
      </c>
      <c r="H17" s="8"/>
    </row>
    <row r="18" spans="1:8" ht="15.75">
      <c r="A18" s="595" t="s">
        <v>414</v>
      </c>
      <c r="B18" s="596"/>
      <c r="C18" s="596"/>
      <c r="D18" s="597"/>
      <c r="E18" s="52">
        <v>0</v>
      </c>
      <c r="F18" s="52">
        <v>0</v>
      </c>
      <c r="G18" s="52">
        <v>0</v>
      </c>
      <c r="H18" s="8"/>
    </row>
    <row r="19" spans="1:8" ht="15.75">
      <c r="A19" s="3" t="s">
        <v>4</v>
      </c>
      <c r="B19" s="3"/>
      <c r="C19" s="27"/>
      <c r="D19" s="27"/>
      <c r="E19" s="3"/>
      <c r="F19" s="594" t="s">
        <v>445</v>
      </c>
      <c r="G19" s="594"/>
    </row>
    <row r="20" spans="1:8" ht="15.75">
      <c r="A20" s="3"/>
      <c r="B20" s="3"/>
      <c r="C20" s="593" t="s">
        <v>5</v>
      </c>
      <c r="D20" s="593"/>
      <c r="E20" s="3"/>
      <c r="F20" s="593" t="s">
        <v>6</v>
      </c>
      <c r="G20" s="593"/>
    </row>
    <row r="21" spans="1:8" ht="15.75">
      <c r="A21" s="3"/>
      <c r="B21" s="3"/>
      <c r="C21" s="3"/>
      <c r="D21" s="3"/>
      <c r="E21" s="3"/>
      <c r="F21" s="3"/>
      <c r="G21" s="3"/>
    </row>
    <row r="22" spans="1:8" ht="15.75">
      <c r="A22" s="3" t="s">
        <v>7</v>
      </c>
      <c r="B22" s="3"/>
      <c r="C22" s="27"/>
      <c r="D22" s="27"/>
      <c r="E22" s="3"/>
      <c r="F22" s="594" t="s">
        <v>446</v>
      </c>
      <c r="G22" s="594"/>
    </row>
    <row r="23" spans="1:8" ht="15.75">
      <c r="A23" s="9"/>
      <c r="B23" s="9"/>
      <c r="C23" s="593" t="s">
        <v>5</v>
      </c>
      <c r="D23" s="593"/>
      <c r="E23" s="3"/>
      <c r="F23" s="593" t="s">
        <v>6</v>
      </c>
      <c r="G23" s="593"/>
    </row>
  </sheetData>
  <sheetProtection selectLockedCells="1" selectUnlockedCells="1"/>
  <mergeCells count="24">
    <mergeCell ref="A2:G2"/>
    <mergeCell ref="A3:G3"/>
    <mergeCell ref="A4:G4"/>
    <mergeCell ref="A5:G5"/>
    <mergeCell ref="A13:D13"/>
    <mergeCell ref="A14:D14"/>
    <mergeCell ref="A6:G6"/>
    <mergeCell ref="A7:F7"/>
    <mergeCell ref="A8:F8"/>
    <mergeCell ref="A10:D11"/>
    <mergeCell ref="E10:E11"/>
    <mergeCell ref="F10:F11"/>
    <mergeCell ref="G10:G11"/>
    <mergeCell ref="A12:D12"/>
    <mergeCell ref="A16:D16"/>
    <mergeCell ref="A17:D17"/>
    <mergeCell ref="A18:D18"/>
    <mergeCell ref="A15:D15"/>
    <mergeCell ref="F22:G22"/>
    <mergeCell ref="C23:D23"/>
    <mergeCell ref="F23:G23"/>
    <mergeCell ref="F19:G19"/>
    <mergeCell ref="C20:D20"/>
    <mergeCell ref="F20:G20"/>
  </mergeCells>
  <phoneticPr fontId="15" type="noConversion"/>
  <pageMargins left="0.94027777777777777" right="0.19652777777777777" top="0.98402777777777772" bottom="0.98402777777777772" header="0.51180555555555551" footer="0.51180555555555551"/>
  <pageSetup paperSize="9" scale="85" firstPageNumber="0" orientation="portrait" horizontalDpi="300" verticalDpi="300" r:id="rId1"/>
  <headerFooter alignWithMargins="0"/>
</worksheet>
</file>

<file path=xl/worksheets/sheet190.xml><?xml version="1.0" encoding="utf-8"?>
<worksheet xmlns="http://schemas.openxmlformats.org/spreadsheetml/2006/main" xmlns:r="http://schemas.openxmlformats.org/officeDocument/2006/relationships">
  <sheetPr>
    <tabColor rgb="FF7030A0"/>
  </sheetPr>
  <dimension ref="A2:K49"/>
  <sheetViews>
    <sheetView view="pageBreakPreview" topLeftCell="A16"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7" customHeight="1">
      <c r="A3" s="641" t="s">
        <v>389</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91.xml><?xml version="1.0" encoding="utf-8"?>
<worksheet xmlns="http://schemas.openxmlformats.org/spreadsheetml/2006/main" xmlns:r="http://schemas.openxmlformats.org/officeDocument/2006/relationships">
  <sheetPr>
    <tabColor rgb="FF7030A0"/>
  </sheetPr>
  <dimension ref="A2:K49"/>
  <sheetViews>
    <sheetView view="pageBreakPreview" topLeftCell="A13" zoomScale="66" zoomScaleNormal="66" zoomScaleSheetLayoutView="66" workbookViewId="0">
      <selection activeCell="L44" sqref="L4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8.5" customHeight="1">
      <c r="A3" s="641" t="s">
        <v>390</v>
      </c>
      <c r="B3" s="641"/>
      <c r="C3" s="641"/>
      <c r="D3" s="641"/>
      <c r="E3" s="641"/>
      <c r="F3" s="641"/>
      <c r="G3" s="641"/>
    </row>
    <row r="4" spans="1:7" ht="56.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F8:F9"/>
    <mergeCell ref="G8:G9"/>
    <mergeCell ref="A10:D10"/>
    <mergeCell ref="A11:D11"/>
    <mergeCell ref="A12:D12"/>
    <mergeCell ref="A13:D13"/>
    <mergeCell ref="A8:D9"/>
    <mergeCell ref="E8:E9"/>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C46:D46"/>
    <mergeCell ref="F46:G46"/>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192.xml><?xml version="1.0" encoding="utf-8"?>
<worksheet xmlns="http://schemas.openxmlformats.org/spreadsheetml/2006/main" xmlns:r="http://schemas.openxmlformats.org/officeDocument/2006/relationships">
  <sheetPr>
    <tabColor theme="7" tint="-0.249977111117893"/>
  </sheetPr>
  <dimension ref="A1:M19"/>
  <sheetViews>
    <sheetView view="pageBreakPreview" topLeftCell="A7" zoomScale="66" zoomScaleNormal="66" zoomScaleSheetLayoutView="66" workbookViewId="0">
      <selection activeCell="G13" sqref="G13"/>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63" customHeight="1">
      <c r="A9" s="809" t="s">
        <v>14</v>
      </c>
      <c r="B9" s="809"/>
      <c r="C9" s="21"/>
      <c r="D9" s="16" t="s">
        <v>15</v>
      </c>
      <c r="E9" s="22">
        <v>0</v>
      </c>
      <c r="F9" s="50">
        <v>0</v>
      </c>
      <c r="G9" s="22">
        <f>E9*F9</f>
        <v>0</v>
      </c>
      <c r="H9" s="22">
        <v>0</v>
      </c>
      <c r="I9" s="22">
        <v>0</v>
      </c>
      <c r="J9" s="22">
        <f>H9*I9</f>
        <v>0</v>
      </c>
      <c r="K9" s="22">
        <v>0</v>
      </c>
      <c r="L9" s="22">
        <v>0</v>
      </c>
      <c r="M9" s="22">
        <f>K9*L9</f>
        <v>0</v>
      </c>
    </row>
    <row r="10" spans="1:13" ht="57.75" customHeight="1">
      <c r="A10" s="809" t="s">
        <v>16</v>
      </c>
      <c r="B10" s="809"/>
      <c r="C10" s="21"/>
      <c r="D10" s="16"/>
      <c r="E10" s="55">
        <v>0</v>
      </c>
      <c r="F10" s="50">
        <v>0</v>
      </c>
      <c r="G10" s="22">
        <f>E10*F10</f>
        <v>0</v>
      </c>
      <c r="H10" s="55">
        <v>0</v>
      </c>
      <c r="I10" s="22">
        <v>0</v>
      </c>
      <c r="J10" s="22">
        <f>H10*I10</f>
        <v>0</v>
      </c>
      <c r="K10" s="55">
        <v>0</v>
      </c>
      <c r="L10" s="22">
        <v>0</v>
      </c>
      <c r="M10" s="22">
        <f>K10*L10</f>
        <v>0</v>
      </c>
    </row>
    <row r="11" spans="1:13" ht="61.5" customHeight="1">
      <c r="A11" s="809" t="s">
        <v>369</v>
      </c>
      <c r="B11" s="809"/>
      <c r="C11" s="21"/>
      <c r="D11" s="16" t="s">
        <v>17</v>
      </c>
      <c r="E11" s="55">
        <v>0</v>
      </c>
      <c r="F11" s="50">
        <v>0</v>
      </c>
      <c r="G11" s="22">
        <f>E11*F11</f>
        <v>0</v>
      </c>
      <c r="H11" s="55">
        <v>0</v>
      </c>
      <c r="I11" s="22">
        <v>0</v>
      </c>
      <c r="J11" s="22">
        <f>H11*I11</f>
        <v>0</v>
      </c>
      <c r="K11" s="55">
        <v>0</v>
      </c>
      <c r="L11" s="22">
        <v>0</v>
      </c>
      <c r="M11" s="22">
        <f>K11*L11</f>
        <v>0</v>
      </c>
    </row>
    <row r="12" spans="1:13" ht="54.75" customHeight="1">
      <c r="A12" s="695" t="s">
        <v>18</v>
      </c>
      <c r="B12" s="695"/>
      <c r="C12" s="21"/>
      <c r="D12" s="16" t="s">
        <v>19</v>
      </c>
      <c r="E12" s="55">
        <v>0</v>
      </c>
      <c r="F12" s="50">
        <v>0</v>
      </c>
      <c r="G12" s="22">
        <f>E12*F12</f>
        <v>0</v>
      </c>
      <c r="H12" s="55">
        <v>0</v>
      </c>
      <c r="I12" s="22">
        <v>0</v>
      </c>
      <c r="J12" s="22">
        <f>H12*I12</f>
        <v>0</v>
      </c>
      <c r="K12" s="55">
        <v>0</v>
      </c>
      <c r="L12" s="22">
        <v>0</v>
      </c>
      <c r="M12" s="22">
        <f>K12*L12</f>
        <v>0</v>
      </c>
    </row>
    <row r="13" spans="1:13" ht="15.75">
      <c r="A13" s="649" t="s">
        <v>2</v>
      </c>
      <c r="B13" s="650"/>
      <c r="C13" s="650"/>
      <c r="D13" s="651"/>
      <c r="E13" s="51" t="s">
        <v>21</v>
      </c>
      <c r="F13" s="51" t="s">
        <v>21</v>
      </c>
      <c r="G13" s="18">
        <f>G9+G10+G11+G12</f>
        <v>0</v>
      </c>
      <c r="H13" s="18"/>
      <c r="I13" s="18"/>
      <c r="J13" s="18">
        <f>J9+J10+J11+J12</f>
        <v>0</v>
      </c>
      <c r="K13" s="18"/>
      <c r="L13" s="18"/>
      <c r="M13" s="18">
        <f>M9+M10+M11</f>
        <v>0</v>
      </c>
    </row>
    <row r="14" spans="1:13" ht="15.75">
      <c r="A14" s="646" t="s">
        <v>3</v>
      </c>
      <c r="B14" s="647"/>
      <c r="C14" s="647"/>
      <c r="D14" s="648"/>
      <c r="E14" s="51" t="s">
        <v>21</v>
      </c>
      <c r="F14" s="51" t="s">
        <v>21</v>
      </c>
      <c r="G14" s="18">
        <f>G13/1000</f>
        <v>0</v>
      </c>
      <c r="H14" s="18"/>
      <c r="I14" s="18"/>
      <c r="J14" s="18">
        <f>J13/1000</f>
        <v>0</v>
      </c>
      <c r="K14" s="18"/>
      <c r="L14" s="18"/>
      <c r="M14" s="65">
        <f>M13/1000</f>
        <v>0</v>
      </c>
    </row>
    <row r="15" spans="1:13" ht="15.75">
      <c r="A15" s="3"/>
      <c r="B15" s="27"/>
      <c r="C15" s="27"/>
      <c r="D15" s="3"/>
      <c r="E15" s="594"/>
      <c r="F15" s="594"/>
      <c r="G15" s="3"/>
      <c r="J15" s="54"/>
    </row>
    <row r="16" spans="1:13" ht="15.75">
      <c r="A16" s="3"/>
      <c r="B16" s="593" t="s">
        <v>5</v>
      </c>
      <c r="C16" s="593"/>
      <c r="D16" s="3"/>
      <c r="E16" s="593" t="s">
        <v>6</v>
      </c>
      <c r="F16" s="593"/>
      <c r="G16" s="3"/>
      <c r="H16" s="593" t="s">
        <v>6</v>
      </c>
      <c r="I16" s="593"/>
      <c r="J16" s="53"/>
    </row>
    <row r="17" spans="1:10" ht="15.75">
      <c r="A17" s="3"/>
      <c r="B17" s="3"/>
      <c r="C17" s="3"/>
      <c r="D17" s="3"/>
      <c r="E17" s="3"/>
      <c r="F17" s="3"/>
      <c r="G17" s="3"/>
      <c r="H17" s="617"/>
      <c r="I17" s="617"/>
      <c r="J17" s="54"/>
    </row>
    <row r="18" spans="1:10" ht="15.75">
      <c r="A18" s="3"/>
      <c r="B18" s="27"/>
      <c r="C18" s="27"/>
      <c r="D18" s="3"/>
      <c r="E18" s="594"/>
      <c r="F18" s="594"/>
      <c r="G18" s="3"/>
      <c r="H18" s="13"/>
      <c r="I18" s="13"/>
    </row>
    <row r="19" spans="1:10" ht="15.75">
      <c r="A19" s="9"/>
      <c r="B19" s="593" t="s">
        <v>5</v>
      </c>
      <c r="C19" s="593"/>
      <c r="D19" s="3"/>
      <c r="E19" s="593" t="s">
        <v>6</v>
      </c>
      <c r="F19" s="593"/>
      <c r="H19" s="612" t="s">
        <v>6</v>
      </c>
      <c r="I19" s="612"/>
    </row>
  </sheetData>
  <sheetProtection selectLockedCells="1" selectUnlockedCells="1"/>
  <mergeCells count="27">
    <mergeCell ref="H16:I16"/>
    <mergeCell ref="H17:I17"/>
    <mergeCell ref="E18:F18"/>
    <mergeCell ref="B19:C19"/>
    <mergeCell ref="E19:F19"/>
    <mergeCell ref="H19:I19"/>
    <mergeCell ref="A13:D13"/>
    <mergeCell ref="A14:D14"/>
    <mergeCell ref="E15:F15"/>
    <mergeCell ref="B16:C16"/>
    <mergeCell ref="E16:F16"/>
    <mergeCell ref="A9:B9"/>
    <mergeCell ref="A10:B10"/>
    <mergeCell ref="A11:B11"/>
    <mergeCell ref="A12:B12"/>
    <mergeCell ref="A7:B8"/>
    <mergeCell ref="C7:C8"/>
    <mergeCell ref="D7:D8"/>
    <mergeCell ref="E7:G7"/>
    <mergeCell ref="H7:J7"/>
    <mergeCell ref="K7:M7"/>
    <mergeCell ref="A6:J6"/>
    <mergeCell ref="A1:M1"/>
    <mergeCell ref="A2:M2"/>
    <mergeCell ref="A3:M3"/>
    <mergeCell ref="A4:M4"/>
    <mergeCell ref="A5:M5"/>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193.xml><?xml version="1.0" encoding="utf-8"?>
<worksheet xmlns="http://schemas.openxmlformats.org/spreadsheetml/2006/main" xmlns:r="http://schemas.openxmlformats.org/officeDocument/2006/relationships">
  <sheetPr>
    <tabColor rgb="FFFF0000"/>
  </sheetPr>
  <dimension ref="A1:M44"/>
  <sheetViews>
    <sheetView workbookViewId="0">
      <selection activeCell="E12" sqref="E12:G12"/>
    </sheetView>
  </sheetViews>
  <sheetFormatPr defaultRowHeight="12.75"/>
  <cols>
    <col min="1" max="4" width="9.140625" style="406"/>
    <col min="5" max="5" width="19.28515625" style="406" customWidth="1"/>
    <col min="6" max="6" width="19.7109375" style="406" customWidth="1"/>
    <col min="7" max="7" width="17.85546875" style="406" customWidth="1"/>
    <col min="8" max="16384" width="9.140625" style="406"/>
  </cols>
  <sheetData>
    <row r="1" spans="1:7" ht="15.75">
      <c r="A1" s="83"/>
      <c r="B1" s="83"/>
      <c r="C1" s="83"/>
      <c r="D1" s="83"/>
      <c r="E1" s="83"/>
      <c r="F1" s="83"/>
      <c r="G1" s="86"/>
    </row>
    <row r="2" spans="1:7" ht="15.75">
      <c r="A2" s="605" t="s">
        <v>0</v>
      </c>
      <c r="B2" s="605"/>
      <c r="C2" s="605"/>
      <c r="D2" s="605"/>
      <c r="E2" s="605"/>
      <c r="F2" s="605"/>
      <c r="G2" s="605"/>
    </row>
    <row r="3" spans="1:7" ht="15.75">
      <c r="A3" s="605" t="s">
        <v>337</v>
      </c>
      <c r="B3" s="605"/>
      <c r="C3" s="605"/>
      <c r="D3" s="605"/>
      <c r="E3" s="605"/>
      <c r="F3" s="605"/>
      <c r="G3" s="605"/>
    </row>
    <row r="4" spans="1:7" ht="15.75">
      <c r="A4" s="849" t="s">
        <v>457</v>
      </c>
      <c r="B4" s="849"/>
      <c r="C4" s="849"/>
      <c r="D4" s="849"/>
      <c r="E4" s="849"/>
      <c r="F4" s="849"/>
      <c r="G4" s="849"/>
    </row>
    <row r="5" spans="1:7" ht="15.75">
      <c r="A5" s="593" t="s">
        <v>1</v>
      </c>
      <c r="B5" s="593"/>
      <c r="C5" s="593"/>
      <c r="D5" s="593"/>
      <c r="E5" s="593"/>
      <c r="F5" s="593"/>
      <c r="G5" s="593"/>
    </row>
    <row r="6" spans="1:7" ht="15.75">
      <c r="A6" s="603" t="s">
        <v>447</v>
      </c>
      <c r="B6" s="603"/>
      <c r="C6" s="603"/>
      <c r="D6" s="603"/>
      <c r="E6" s="603"/>
      <c r="F6" s="603"/>
      <c r="G6" s="603"/>
    </row>
    <row r="7" spans="1:7" ht="15.75">
      <c r="A7" s="603"/>
      <c r="B7" s="603"/>
      <c r="C7" s="603"/>
      <c r="D7" s="603"/>
      <c r="E7" s="603"/>
      <c r="F7" s="603"/>
      <c r="G7" s="86"/>
    </row>
    <row r="8" spans="1:7" ht="15.75">
      <c r="A8" s="603"/>
      <c r="B8" s="603"/>
      <c r="C8" s="603"/>
      <c r="D8" s="603"/>
      <c r="E8" s="603"/>
      <c r="F8" s="603"/>
      <c r="G8" s="86"/>
    </row>
    <row r="9" spans="1:7" ht="15.75">
      <c r="A9" s="83"/>
      <c r="B9" s="83"/>
      <c r="C9" s="83"/>
      <c r="D9" s="83"/>
      <c r="E9" s="83"/>
      <c r="F9" s="83"/>
      <c r="G9" s="86"/>
    </row>
    <row r="10" spans="1:7" ht="15.75">
      <c r="A10" s="83"/>
      <c r="B10" s="83"/>
      <c r="C10" s="83"/>
      <c r="D10" s="83"/>
      <c r="E10" s="83"/>
      <c r="F10" s="83"/>
      <c r="G10" s="86"/>
    </row>
    <row r="11" spans="1:7" ht="15.75">
      <c r="A11" s="83"/>
      <c r="B11" s="83"/>
      <c r="C11" s="83"/>
      <c r="D11" s="83"/>
      <c r="E11" s="83"/>
      <c r="F11" s="83"/>
      <c r="G11" s="86"/>
    </row>
    <row r="12" spans="1:7" ht="47.25">
      <c r="A12" s="604" t="s">
        <v>8</v>
      </c>
      <c r="B12" s="604"/>
      <c r="C12" s="604"/>
      <c r="D12" s="867"/>
      <c r="E12" s="88" t="s">
        <v>890</v>
      </c>
      <c r="F12" s="88" t="s">
        <v>461</v>
      </c>
      <c r="G12" s="88" t="s">
        <v>462</v>
      </c>
    </row>
    <row r="13" spans="1:7" ht="15.75">
      <c r="A13" s="592"/>
      <c r="B13" s="592"/>
      <c r="C13" s="592"/>
      <c r="D13" s="592"/>
      <c r="E13" s="81">
        <v>0</v>
      </c>
      <c r="F13" s="81">
        <v>0</v>
      </c>
      <c r="G13" s="81">
        <v>0</v>
      </c>
    </row>
    <row r="14" spans="1:7" ht="15.75">
      <c r="A14" s="592"/>
      <c r="B14" s="592"/>
      <c r="C14" s="592"/>
      <c r="D14" s="592"/>
      <c r="E14" s="81">
        <v>0</v>
      </c>
      <c r="F14" s="81">
        <v>0</v>
      </c>
      <c r="G14" s="81">
        <v>0</v>
      </c>
    </row>
    <row r="15" spans="1:7" ht="15.75">
      <c r="A15" s="592"/>
      <c r="B15" s="592"/>
      <c r="C15" s="592"/>
      <c r="D15" s="592"/>
      <c r="E15" s="79">
        <v>0</v>
      </c>
      <c r="F15" s="79">
        <v>0</v>
      </c>
      <c r="G15" s="79">
        <v>0</v>
      </c>
    </row>
    <row r="16" spans="1:7" ht="15.75">
      <c r="A16" s="592"/>
      <c r="B16" s="592"/>
      <c r="C16" s="592"/>
      <c r="D16" s="592"/>
      <c r="E16" s="79">
        <v>0</v>
      </c>
      <c r="F16" s="79">
        <v>0</v>
      </c>
      <c r="G16" s="79">
        <v>0</v>
      </c>
    </row>
    <row r="17" spans="1:13" ht="15.6" customHeight="1">
      <c r="A17" s="592"/>
      <c r="B17" s="592"/>
      <c r="C17" s="592"/>
      <c r="D17" s="592"/>
      <c r="E17" s="79">
        <v>0</v>
      </c>
      <c r="F17" s="79">
        <v>0</v>
      </c>
      <c r="G17" s="79">
        <v>0</v>
      </c>
    </row>
    <row r="18" spans="1:13" ht="15.6" customHeight="1">
      <c r="A18" s="592"/>
      <c r="B18" s="592"/>
      <c r="C18" s="592"/>
      <c r="D18" s="592"/>
      <c r="E18" s="79">
        <v>0</v>
      </c>
      <c r="F18" s="79">
        <v>0</v>
      </c>
      <c r="G18" s="79">
        <v>0</v>
      </c>
    </row>
    <row r="19" spans="1:13" ht="16.5" customHeight="1">
      <c r="A19" s="607"/>
      <c r="B19" s="607"/>
      <c r="C19" s="607"/>
      <c r="D19" s="607"/>
      <c r="E19" s="79">
        <v>0</v>
      </c>
      <c r="F19" s="79">
        <v>0</v>
      </c>
      <c r="G19" s="79">
        <v>0</v>
      </c>
    </row>
    <row r="20" spans="1:13" ht="16.5" customHeight="1">
      <c r="A20" s="607"/>
      <c r="B20" s="607"/>
      <c r="C20" s="607"/>
      <c r="D20" s="607"/>
      <c r="E20" s="79">
        <v>0</v>
      </c>
      <c r="F20" s="79">
        <v>0</v>
      </c>
      <c r="G20" s="79">
        <v>0</v>
      </c>
    </row>
    <row r="21" spans="1:13" ht="16.5" customHeight="1">
      <c r="A21" s="607"/>
      <c r="B21" s="607"/>
      <c r="C21" s="607"/>
      <c r="D21" s="607"/>
      <c r="E21" s="79">
        <v>0</v>
      </c>
      <c r="F21" s="79">
        <v>0</v>
      </c>
      <c r="G21" s="79">
        <v>0</v>
      </c>
      <c r="M21" s="408"/>
    </row>
    <row r="22" spans="1:13" ht="16.5" customHeight="1">
      <c r="A22" s="607"/>
      <c r="B22" s="607"/>
      <c r="C22" s="607"/>
      <c r="D22" s="607"/>
      <c r="E22" s="79">
        <v>0</v>
      </c>
      <c r="F22" s="79">
        <v>0</v>
      </c>
      <c r="G22" s="79">
        <v>0</v>
      </c>
    </row>
    <row r="23" spans="1:13" ht="16.5" customHeight="1">
      <c r="A23" s="607"/>
      <c r="B23" s="607"/>
      <c r="C23" s="607"/>
      <c r="D23" s="607"/>
      <c r="E23" s="79">
        <v>0</v>
      </c>
      <c r="F23" s="79">
        <v>0</v>
      </c>
      <c r="G23" s="79">
        <v>0</v>
      </c>
    </row>
    <row r="24" spans="1:13" ht="16.5" customHeight="1">
      <c r="A24" s="599" t="s">
        <v>2</v>
      </c>
      <c r="B24" s="599"/>
      <c r="C24" s="599"/>
      <c r="D24" s="599"/>
      <c r="E24" s="77">
        <f>SUM(E13:E23)</f>
        <v>0</v>
      </c>
      <c r="F24" s="77">
        <f>SUM(F13:F23)</f>
        <v>0</v>
      </c>
      <c r="G24" s="77">
        <f>SUM(G13:G23)</f>
        <v>0</v>
      </c>
      <c r="H24" s="7"/>
    </row>
    <row r="25" spans="1:13" ht="15.75">
      <c r="A25" s="599" t="s">
        <v>3</v>
      </c>
      <c r="B25" s="599"/>
      <c r="C25" s="599"/>
      <c r="D25" s="599"/>
      <c r="E25" s="77">
        <f>E24/1000</f>
        <v>0</v>
      </c>
      <c r="F25" s="77">
        <f>F24/1000</f>
        <v>0</v>
      </c>
      <c r="G25" s="77">
        <f>G24/1000</f>
        <v>0</v>
      </c>
      <c r="H25" s="8"/>
    </row>
    <row r="26" spans="1:13" ht="15.75">
      <c r="A26" s="84"/>
      <c r="B26" s="84"/>
      <c r="C26" s="84"/>
      <c r="D26" s="84"/>
      <c r="E26" s="84"/>
      <c r="F26" s="84"/>
      <c r="G26" s="48"/>
      <c r="H26" s="10"/>
    </row>
    <row r="27" spans="1:13" ht="15.75">
      <c r="A27" s="84"/>
      <c r="B27" s="84"/>
      <c r="C27" s="84"/>
      <c r="D27" s="84"/>
      <c r="E27" s="84"/>
      <c r="F27" s="84"/>
      <c r="G27" s="86"/>
    </row>
    <row r="28" spans="1:13" ht="15.75">
      <c r="A28" s="84"/>
      <c r="B28" s="84"/>
      <c r="C28" s="84"/>
      <c r="D28" s="84"/>
      <c r="E28" s="84"/>
      <c r="F28" s="84"/>
      <c r="G28" s="86"/>
    </row>
    <row r="29" spans="1:13" ht="15.75">
      <c r="A29" s="83" t="s">
        <v>4</v>
      </c>
      <c r="B29" s="83"/>
      <c r="C29" s="27"/>
      <c r="D29" s="27"/>
      <c r="E29" s="83"/>
      <c r="F29" s="594" t="s">
        <v>704</v>
      </c>
      <c r="G29" s="594"/>
      <c r="H29" s="84"/>
    </row>
    <row r="30" spans="1:13" ht="15.75">
      <c r="A30" s="83"/>
      <c r="B30" s="83"/>
      <c r="C30" s="593" t="s">
        <v>5</v>
      </c>
      <c r="D30" s="593"/>
      <c r="E30" s="83"/>
      <c r="F30" s="593" t="s">
        <v>6</v>
      </c>
      <c r="G30" s="593"/>
      <c r="H30" s="84"/>
    </row>
    <row r="31" spans="1:13" ht="15.75">
      <c r="A31" s="83"/>
      <c r="B31" s="83"/>
      <c r="C31" s="83"/>
      <c r="D31" s="83"/>
      <c r="E31" s="83"/>
      <c r="F31" s="83"/>
      <c r="G31" s="83"/>
      <c r="H31" s="84"/>
    </row>
    <row r="32" spans="1:13" ht="15.75">
      <c r="A32" s="83" t="s">
        <v>7</v>
      </c>
      <c r="B32" s="83"/>
      <c r="C32" s="27"/>
      <c r="D32" s="27"/>
      <c r="E32" s="83"/>
      <c r="F32" s="594" t="s">
        <v>739</v>
      </c>
      <c r="G32" s="594"/>
      <c r="H32" s="84"/>
    </row>
    <row r="33" spans="1:8" ht="15.75">
      <c r="A33" s="84"/>
      <c r="B33" s="84"/>
      <c r="C33" s="593" t="s">
        <v>5</v>
      </c>
      <c r="D33" s="593"/>
      <c r="E33" s="83"/>
      <c r="F33" s="593" t="s">
        <v>6</v>
      </c>
      <c r="G33" s="593"/>
      <c r="H33" s="84"/>
    </row>
    <row r="34" spans="1:8" ht="15.75">
      <c r="A34" s="84"/>
      <c r="B34" s="84"/>
      <c r="C34" s="84"/>
      <c r="D34" s="84"/>
      <c r="E34" s="84"/>
      <c r="F34" s="84"/>
    </row>
    <row r="35" spans="1:8" ht="15.75">
      <c r="A35" s="84"/>
      <c r="B35" s="84"/>
      <c r="C35" s="84"/>
      <c r="D35" s="84"/>
      <c r="E35" s="84"/>
      <c r="F35" s="84"/>
    </row>
    <row r="36" spans="1:8" ht="15.75">
      <c r="A36" s="84"/>
      <c r="B36" s="84"/>
      <c r="C36" s="84"/>
      <c r="D36" s="84"/>
      <c r="E36" s="84"/>
      <c r="F36" s="84"/>
    </row>
    <row r="37" spans="1:8" ht="15">
      <c r="A37" s="405"/>
      <c r="B37" s="405"/>
      <c r="C37" s="405"/>
      <c r="D37" s="405"/>
      <c r="E37" s="405"/>
      <c r="F37" s="405"/>
    </row>
    <row r="38" spans="1:8" ht="15">
      <c r="A38" s="86"/>
      <c r="B38" s="86"/>
      <c r="C38" s="86"/>
      <c r="D38" s="86"/>
      <c r="E38" s="86"/>
      <c r="F38" s="86"/>
    </row>
    <row r="39" spans="1:8" ht="15">
      <c r="A39" s="86"/>
      <c r="B39" s="86"/>
      <c r="C39" s="86"/>
      <c r="D39" s="86"/>
      <c r="E39" s="86"/>
      <c r="F39" s="86"/>
    </row>
    <row r="40" spans="1:8" ht="15">
      <c r="A40" s="86"/>
      <c r="B40" s="86"/>
      <c r="C40" s="86"/>
      <c r="D40" s="86"/>
      <c r="E40" s="86"/>
      <c r="F40" s="86"/>
    </row>
    <row r="41" spans="1:8" ht="15">
      <c r="F41" s="86"/>
    </row>
    <row r="42" spans="1:8" ht="15">
      <c r="F42" s="86"/>
    </row>
    <row r="43" spans="1:8" ht="15">
      <c r="F43" s="86"/>
    </row>
    <row r="44" spans="1:8" ht="15">
      <c r="F44" s="86"/>
    </row>
  </sheetData>
  <mergeCells count="27">
    <mergeCell ref="A7:F7"/>
    <mergeCell ref="A2:G2"/>
    <mergeCell ref="A3:G3"/>
    <mergeCell ref="A4:G4"/>
    <mergeCell ref="A5:G5"/>
    <mergeCell ref="A6:G6"/>
    <mergeCell ref="A22:D22"/>
    <mergeCell ref="A8:F8"/>
    <mergeCell ref="A12:D12"/>
    <mergeCell ref="A13:D13"/>
    <mergeCell ref="A14:D14"/>
    <mergeCell ref="A15:D15"/>
    <mergeCell ref="A16:D16"/>
    <mergeCell ref="A17:D17"/>
    <mergeCell ref="A18:D18"/>
    <mergeCell ref="A19:D19"/>
    <mergeCell ref="A20:D20"/>
    <mergeCell ref="A21:D21"/>
    <mergeCell ref="F32:G32"/>
    <mergeCell ref="C33:D33"/>
    <mergeCell ref="F33:G33"/>
    <mergeCell ref="A23:D23"/>
    <mergeCell ref="A24:D24"/>
    <mergeCell ref="A25:D25"/>
    <mergeCell ref="F29:G29"/>
    <mergeCell ref="C30:D30"/>
    <mergeCell ref="F30:G30"/>
  </mergeCells>
  <pageMargins left="0.7" right="0.7" top="0.75" bottom="0.75" header="0.3" footer="0.3"/>
</worksheet>
</file>

<file path=xl/worksheets/sheet194.xml><?xml version="1.0" encoding="utf-8"?>
<worksheet xmlns="http://schemas.openxmlformats.org/spreadsheetml/2006/main" xmlns:r="http://schemas.openxmlformats.org/officeDocument/2006/relationships">
  <sheetPr>
    <tabColor rgb="FFFF0000"/>
  </sheetPr>
  <dimension ref="A1:H39"/>
  <sheetViews>
    <sheetView workbookViewId="0">
      <selection activeCell="A7" sqref="A7:F7"/>
    </sheetView>
  </sheetViews>
  <sheetFormatPr defaultRowHeight="12.75"/>
  <cols>
    <col min="1" max="4" width="9.140625" style="406"/>
    <col min="5" max="5" width="19.7109375" style="406" customWidth="1"/>
    <col min="6" max="6" width="20.28515625" style="406" customWidth="1"/>
    <col min="7" max="7" width="20" style="406" customWidth="1"/>
    <col min="8" max="16384" width="9.140625" style="406"/>
  </cols>
  <sheetData>
    <row r="1" spans="1:7" ht="15.75">
      <c r="A1" s="83"/>
      <c r="B1" s="83"/>
      <c r="C1" s="83"/>
      <c r="D1" s="83"/>
      <c r="E1" s="83"/>
      <c r="F1" s="83"/>
      <c r="G1" s="86"/>
    </row>
    <row r="2" spans="1:7" ht="15.75">
      <c r="A2" s="605" t="s">
        <v>0</v>
      </c>
      <c r="B2" s="605"/>
      <c r="C2" s="605"/>
      <c r="D2" s="605"/>
      <c r="E2" s="605"/>
      <c r="F2" s="605"/>
      <c r="G2" s="605"/>
    </row>
    <row r="3" spans="1:7" ht="15.75">
      <c r="A3" s="611" t="s">
        <v>357</v>
      </c>
      <c r="B3" s="611"/>
      <c r="C3" s="611"/>
      <c r="D3" s="611"/>
      <c r="E3" s="611"/>
      <c r="F3" s="611"/>
      <c r="G3" s="611"/>
    </row>
    <row r="4" spans="1:7" ht="15.75">
      <c r="A4" s="849" t="s">
        <v>457</v>
      </c>
      <c r="B4" s="849"/>
      <c r="C4" s="849"/>
      <c r="D4" s="849"/>
      <c r="E4" s="849"/>
      <c r="F4" s="849"/>
      <c r="G4" s="849"/>
    </row>
    <row r="5" spans="1:7" ht="15.75">
      <c r="A5" s="612" t="s">
        <v>1</v>
      </c>
      <c r="B5" s="612"/>
      <c r="C5" s="612"/>
      <c r="D5" s="612"/>
      <c r="E5" s="612"/>
      <c r="F5" s="612"/>
      <c r="G5" s="612"/>
    </row>
    <row r="6" spans="1:7" ht="15.75">
      <c r="A6" s="603" t="s">
        <v>447</v>
      </c>
      <c r="B6" s="603"/>
      <c r="C6" s="603"/>
      <c r="D6" s="603"/>
      <c r="E6" s="603"/>
      <c r="F6" s="603"/>
      <c r="G6" s="603"/>
    </row>
    <row r="7" spans="1:7" ht="15.75">
      <c r="A7" s="603"/>
      <c r="B7" s="603"/>
      <c r="C7" s="603"/>
      <c r="D7" s="603"/>
      <c r="E7" s="603"/>
      <c r="F7" s="603"/>
      <c r="G7" s="86"/>
    </row>
    <row r="8" spans="1:7" ht="15.75">
      <c r="A8" s="603"/>
      <c r="B8" s="603"/>
      <c r="C8" s="603"/>
      <c r="D8" s="603"/>
      <c r="E8" s="603"/>
      <c r="F8" s="603"/>
      <c r="G8" s="86"/>
    </row>
    <row r="9" spans="1:7" ht="15.75">
      <c r="A9" s="83"/>
      <c r="B9" s="83"/>
      <c r="C9" s="83"/>
      <c r="D9" s="83"/>
      <c r="E9" s="83"/>
      <c r="F9" s="83"/>
      <c r="G9" s="86"/>
    </row>
    <row r="10" spans="1:7" ht="15.75">
      <c r="A10" s="83"/>
      <c r="B10" s="83"/>
      <c r="C10" s="83"/>
      <c r="D10" s="83"/>
      <c r="E10" s="83"/>
      <c r="F10" s="83"/>
      <c r="G10" s="86"/>
    </row>
    <row r="11" spans="1:7" ht="15.75">
      <c r="A11" s="83"/>
      <c r="B11" s="83"/>
      <c r="C11" s="83"/>
      <c r="D11" s="83"/>
      <c r="E11" s="83"/>
      <c r="F11" s="83"/>
      <c r="G11" s="86"/>
    </row>
    <row r="12" spans="1:7" ht="47.25">
      <c r="A12" s="604" t="s">
        <v>8</v>
      </c>
      <c r="B12" s="604"/>
      <c r="C12" s="604"/>
      <c r="D12" s="604"/>
      <c r="E12" s="88" t="s">
        <v>890</v>
      </c>
      <c r="F12" s="88" t="s">
        <v>461</v>
      </c>
      <c r="G12" s="88" t="s">
        <v>462</v>
      </c>
    </row>
    <row r="13" spans="1:7" ht="15.75">
      <c r="A13" s="608" t="s">
        <v>386</v>
      </c>
      <c r="B13" s="609"/>
      <c r="C13" s="609"/>
      <c r="D13" s="610"/>
      <c r="E13" s="79">
        <v>0</v>
      </c>
      <c r="F13" s="79">
        <v>0</v>
      </c>
      <c r="G13" s="79">
        <v>0</v>
      </c>
    </row>
    <row r="14" spans="1:7" ht="15.75">
      <c r="A14" s="608" t="s">
        <v>138</v>
      </c>
      <c r="B14" s="609"/>
      <c r="C14" s="609"/>
      <c r="D14" s="610"/>
      <c r="E14" s="79">
        <v>0</v>
      </c>
      <c r="F14" s="79">
        <v>0</v>
      </c>
      <c r="G14" s="79">
        <v>0</v>
      </c>
    </row>
    <row r="15" spans="1:7" ht="15.75">
      <c r="A15" s="607"/>
      <c r="B15" s="607"/>
      <c r="C15" s="607"/>
      <c r="D15" s="607"/>
      <c r="E15" s="79">
        <v>0</v>
      </c>
      <c r="F15" s="79">
        <v>0</v>
      </c>
      <c r="G15" s="79">
        <v>0</v>
      </c>
    </row>
    <row r="16" spans="1:7" ht="15.75">
      <c r="A16" s="607"/>
      <c r="B16" s="607"/>
      <c r="C16" s="607"/>
      <c r="D16" s="607"/>
      <c r="E16" s="79">
        <v>0</v>
      </c>
      <c r="F16" s="79">
        <v>0</v>
      </c>
      <c r="G16" s="79">
        <v>0</v>
      </c>
    </row>
    <row r="17" spans="1:8" ht="15.75">
      <c r="A17" s="607"/>
      <c r="B17" s="607"/>
      <c r="C17" s="607"/>
      <c r="D17" s="607"/>
      <c r="E17" s="79">
        <v>0</v>
      </c>
      <c r="F17" s="79">
        <v>0</v>
      </c>
      <c r="G17" s="79">
        <v>0</v>
      </c>
    </row>
    <row r="18" spans="1:8" ht="15.75">
      <c r="A18" s="607"/>
      <c r="B18" s="607"/>
      <c r="C18" s="607"/>
      <c r="D18" s="607"/>
      <c r="E18" s="79">
        <v>0</v>
      </c>
      <c r="F18" s="79">
        <v>0</v>
      </c>
      <c r="G18" s="79">
        <v>0</v>
      </c>
    </row>
    <row r="19" spans="1:8" ht="15.75">
      <c r="A19" s="599" t="s">
        <v>2</v>
      </c>
      <c r="B19" s="599"/>
      <c r="C19" s="599"/>
      <c r="D19" s="599"/>
      <c r="E19" s="77">
        <f>SUM(E13:E18)</f>
        <v>0</v>
      </c>
      <c r="F19" s="77">
        <f>SUM(F13:F18)</f>
        <v>0</v>
      </c>
      <c r="G19" s="77">
        <f>SUM(G13:G18)</f>
        <v>0</v>
      </c>
    </row>
    <row r="20" spans="1:8" ht="15.75">
      <c r="A20" s="599" t="s">
        <v>3</v>
      </c>
      <c r="B20" s="599"/>
      <c r="C20" s="599"/>
      <c r="D20" s="599"/>
      <c r="E20" s="77">
        <f>E19/1000</f>
        <v>0</v>
      </c>
      <c r="F20" s="77">
        <f>F19/1000</f>
        <v>0</v>
      </c>
      <c r="G20" s="77">
        <f>G19/1000</f>
        <v>0</v>
      </c>
    </row>
    <row r="21" spans="1:8" ht="15.75">
      <c r="A21" s="84"/>
      <c r="B21" s="84"/>
      <c r="C21" s="84"/>
      <c r="D21" s="84"/>
      <c r="E21" s="84"/>
      <c r="F21" s="84"/>
      <c r="G21" s="86"/>
    </row>
    <row r="22" spans="1:8" ht="15.75">
      <c r="A22" s="84"/>
      <c r="B22" s="84"/>
      <c r="C22" s="84"/>
      <c r="D22" s="84"/>
      <c r="E22" s="84"/>
      <c r="F22" s="84"/>
      <c r="G22" s="86"/>
    </row>
    <row r="23" spans="1:8" ht="15.75">
      <c r="A23" s="84"/>
      <c r="B23" s="84"/>
      <c r="C23" s="84"/>
      <c r="D23" s="84"/>
      <c r="E23" s="84"/>
      <c r="F23" s="84"/>
      <c r="G23" s="86"/>
    </row>
    <row r="24" spans="1:8" ht="15.75">
      <c r="A24" s="83" t="s">
        <v>4</v>
      </c>
      <c r="B24" s="83"/>
      <c r="C24" s="27"/>
      <c r="D24" s="27"/>
      <c r="E24" s="83"/>
      <c r="F24" s="594" t="s">
        <v>704</v>
      </c>
      <c r="G24" s="594"/>
      <c r="H24" s="84"/>
    </row>
    <row r="25" spans="1:8" ht="15.75">
      <c r="A25" s="83"/>
      <c r="B25" s="83"/>
      <c r="C25" s="593" t="s">
        <v>5</v>
      </c>
      <c r="D25" s="593"/>
      <c r="E25" s="83"/>
      <c r="F25" s="593" t="s">
        <v>6</v>
      </c>
      <c r="G25" s="593"/>
      <c r="H25" s="84"/>
    </row>
    <row r="26" spans="1:8" ht="15.75">
      <c r="A26" s="83"/>
      <c r="B26" s="83"/>
      <c r="C26" s="83"/>
      <c r="D26" s="83"/>
      <c r="E26" s="83"/>
      <c r="F26" s="83"/>
      <c r="G26" s="83"/>
      <c r="H26" s="84"/>
    </row>
    <row r="27" spans="1:8" ht="15.75">
      <c r="A27" s="83" t="s">
        <v>7</v>
      </c>
      <c r="B27" s="83"/>
      <c r="C27" s="27"/>
      <c r="D27" s="27"/>
      <c r="E27" s="83"/>
      <c r="F27" s="594" t="s">
        <v>739</v>
      </c>
      <c r="G27" s="594"/>
      <c r="H27" s="84"/>
    </row>
    <row r="28" spans="1:8" ht="15.75">
      <c r="A28" s="84"/>
      <c r="B28" s="84"/>
      <c r="C28" s="593" t="s">
        <v>5</v>
      </c>
      <c r="D28" s="593"/>
      <c r="E28" s="83"/>
      <c r="F28" s="593" t="s">
        <v>6</v>
      </c>
      <c r="G28" s="593"/>
      <c r="H28" s="84"/>
    </row>
    <row r="29" spans="1:8" ht="15.75">
      <c r="A29" s="84"/>
      <c r="B29" s="84"/>
      <c r="C29" s="84"/>
      <c r="D29" s="84"/>
      <c r="E29" s="84"/>
      <c r="F29" s="84"/>
    </row>
    <row r="30" spans="1:8" ht="15.75">
      <c r="A30" s="84"/>
      <c r="B30" s="84"/>
      <c r="C30" s="84"/>
      <c r="D30" s="84"/>
      <c r="E30" s="84"/>
      <c r="F30" s="84"/>
    </row>
    <row r="31" spans="1:8" ht="15.75">
      <c r="A31" s="84"/>
      <c r="B31" s="84"/>
      <c r="C31" s="84"/>
      <c r="D31" s="84"/>
      <c r="E31" s="84"/>
      <c r="F31" s="84"/>
    </row>
    <row r="32" spans="1:8" ht="15">
      <c r="A32" s="405"/>
      <c r="B32" s="405"/>
      <c r="C32" s="405"/>
      <c r="D32" s="405"/>
      <c r="E32" s="405"/>
      <c r="F32" s="405"/>
    </row>
    <row r="33" spans="1:6" ht="15">
      <c r="A33" s="86"/>
      <c r="B33" s="86"/>
      <c r="C33" s="86"/>
      <c r="D33" s="86"/>
      <c r="E33" s="86"/>
      <c r="F33" s="86"/>
    </row>
    <row r="34" spans="1:6" ht="15">
      <c r="A34" s="86"/>
      <c r="B34" s="86"/>
      <c r="C34" s="86"/>
      <c r="D34" s="86"/>
      <c r="E34" s="86"/>
      <c r="F34" s="86"/>
    </row>
    <row r="35" spans="1:6" ht="15">
      <c r="A35" s="86"/>
      <c r="B35" s="86"/>
      <c r="C35" s="86"/>
      <c r="D35" s="86"/>
      <c r="E35" s="86"/>
      <c r="F35" s="86"/>
    </row>
    <row r="36" spans="1:6" ht="15">
      <c r="F36" s="86"/>
    </row>
    <row r="37" spans="1:6" ht="15">
      <c r="F37" s="86"/>
    </row>
    <row r="38" spans="1:6" ht="15">
      <c r="F38" s="86"/>
    </row>
    <row r="39" spans="1:6" ht="15">
      <c r="F39" s="86"/>
    </row>
  </sheetData>
  <mergeCells count="22">
    <mergeCell ref="A16:D16"/>
    <mergeCell ref="A2:G2"/>
    <mergeCell ref="A3:G3"/>
    <mergeCell ref="A4:G4"/>
    <mergeCell ref="A5:G5"/>
    <mergeCell ref="A6:G6"/>
    <mergeCell ref="A7:F7"/>
    <mergeCell ref="A8:F8"/>
    <mergeCell ref="A12:D12"/>
    <mergeCell ref="A13:D13"/>
    <mergeCell ref="A14:D14"/>
    <mergeCell ref="A15:D15"/>
    <mergeCell ref="F27:G27"/>
    <mergeCell ref="C28:D28"/>
    <mergeCell ref="F28:G28"/>
    <mergeCell ref="A17:D17"/>
    <mergeCell ref="A18:D18"/>
    <mergeCell ref="A19:D19"/>
    <mergeCell ref="A20:D20"/>
    <mergeCell ref="F24:G24"/>
    <mergeCell ref="C25:D25"/>
    <mergeCell ref="F25:G25"/>
  </mergeCells>
  <pageMargins left="0.7" right="0.7" top="0.75" bottom="0.75" header="0.3" footer="0.3"/>
</worksheet>
</file>

<file path=xl/worksheets/sheet195.xml><?xml version="1.0" encoding="utf-8"?>
<worksheet xmlns="http://schemas.openxmlformats.org/spreadsheetml/2006/main" xmlns:r="http://schemas.openxmlformats.org/officeDocument/2006/relationships">
  <sheetPr>
    <tabColor rgb="FFFF0000"/>
  </sheetPr>
  <dimension ref="A2:K49"/>
  <sheetViews>
    <sheetView topLeftCell="A19" workbookViewId="0">
      <selection activeCell="A7" sqref="A7:F7"/>
    </sheetView>
  </sheetViews>
  <sheetFormatPr defaultRowHeight="15"/>
  <cols>
    <col min="1" max="1" width="9.140625" style="86"/>
    <col min="2" max="2" width="5.85546875" style="86" customWidth="1"/>
    <col min="3" max="3" width="9.140625" style="86"/>
    <col min="4" max="4" width="34.42578125" style="86" customWidth="1"/>
    <col min="5" max="7" width="18" style="86" customWidth="1"/>
    <col min="8" max="16384" width="9.140625" style="406"/>
  </cols>
  <sheetData>
    <row r="2" spans="1:7" ht="15.75">
      <c r="A2" s="605" t="s">
        <v>0</v>
      </c>
      <c r="B2" s="605"/>
      <c r="C2" s="605"/>
      <c r="D2" s="605"/>
      <c r="E2" s="605"/>
      <c r="F2" s="605"/>
      <c r="G2" s="605"/>
    </row>
    <row r="3" spans="1:7" ht="15.75">
      <c r="A3" s="603" t="s">
        <v>361</v>
      </c>
      <c r="B3" s="603"/>
      <c r="C3" s="603"/>
      <c r="D3" s="603"/>
      <c r="E3" s="603"/>
      <c r="F3" s="603"/>
      <c r="G3" s="603"/>
    </row>
    <row r="4" spans="1:7" ht="15.75">
      <c r="A4" s="606" t="s">
        <v>457</v>
      </c>
      <c r="B4" s="606"/>
      <c r="C4" s="606"/>
      <c r="D4" s="606"/>
      <c r="E4" s="606"/>
      <c r="F4" s="606"/>
      <c r="G4" s="606"/>
    </row>
    <row r="5" spans="1:7" ht="15.75">
      <c r="A5" s="593" t="s">
        <v>1</v>
      </c>
      <c r="B5" s="593"/>
      <c r="C5" s="593"/>
      <c r="D5" s="593"/>
      <c r="E5" s="593"/>
      <c r="F5" s="593"/>
      <c r="G5" s="593"/>
    </row>
    <row r="6" spans="1:7" ht="15.75">
      <c r="A6" s="603" t="s">
        <v>447</v>
      </c>
      <c r="B6" s="603"/>
      <c r="C6" s="603"/>
      <c r="D6" s="603"/>
      <c r="E6" s="603"/>
      <c r="F6" s="603"/>
      <c r="G6" s="603"/>
    </row>
    <row r="7" spans="1:7" ht="15.75">
      <c r="A7" s="603"/>
      <c r="B7" s="603"/>
      <c r="C7" s="603"/>
      <c r="D7" s="603"/>
      <c r="E7" s="603"/>
      <c r="F7" s="603"/>
    </row>
    <row r="8" spans="1:7" ht="12.75" customHeight="1">
      <c r="A8" s="687" t="s">
        <v>8</v>
      </c>
      <c r="B8" s="687"/>
      <c r="C8" s="687"/>
      <c r="D8" s="687"/>
      <c r="E8" s="860" t="s">
        <v>890</v>
      </c>
      <c r="F8" s="748" t="s">
        <v>461</v>
      </c>
      <c r="G8" s="748" t="s">
        <v>462</v>
      </c>
    </row>
    <row r="9" spans="1:7" ht="27" customHeight="1">
      <c r="A9" s="687"/>
      <c r="B9" s="687"/>
      <c r="C9" s="687"/>
      <c r="D9" s="687"/>
      <c r="E9" s="747"/>
      <c r="F9" s="861"/>
      <c r="G9" s="749"/>
    </row>
    <row r="10" spans="1:7" ht="15.75">
      <c r="A10" s="695" t="s">
        <v>880</v>
      </c>
      <c r="B10" s="695"/>
      <c r="C10" s="695"/>
      <c r="D10" s="695"/>
      <c r="E10" s="79">
        <v>0</v>
      </c>
      <c r="F10" s="79">
        <v>0</v>
      </c>
      <c r="G10" s="81">
        <v>0</v>
      </c>
    </row>
    <row r="11" spans="1:7" ht="15.75">
      <c r="A11" s="698"/>
      <c r="B11" s="699"/>
      <c r="C11" s="699"/>
      <c r="D11" s="700"/>
      <c r="E11" s="79">
        <v>0</v>
      </c>
      <c r="F11" s="79">
        <v>0</v>
      </c>
      <c r="G11" s="81">
        <v>0</v>
      </c>
    </row>
    <row r="12" spans="1:7" ht="15.75">
      <c r="A12" s="698"/>
      <c r="B12" s="699"/>
      <c r="C12" s="699"/>
      <c r="D12" s="700"/>
      <c r="E12" s="79">
        <v>0</v>
      </c>
      <c r="F12" s="79">
        <v>0</v>
      </c>
      <c r="G12" s="81">
        <v>0</v>
      </c>
    </row>
    <row r="13" spans="1:7" ht="15.75">
      <c r="A13" s="698"/>
      <c r="B13" s="699"/>
      <c r="C13" s="699"/>
      <c r="D13" s="700"/>
      <c r="E13" s="79">
        <v>0</v>
      </c>
      <c r="F13" s="79">
        <v>0</v>
      </c>
      <c r="G13" s="81">
        <v>0</v>
      </c>
    </row>
    <row r="14" spans="1:7" ht="15.75">
      <c r="A14" s="698"/>
      <c r="B14" s="699"/>
      <c r="C14" s="699"/>
      <c r="D14" s="700"/>
      <c r="E14" s="79">
        <v>0</v>
      </c>
      <c r="F14" s="79">
        <v>0</v>
      </c>
      <c r="G14" s="81">
        <v>0</v>
      </c>
    </row>
    <row r="15" spans="1:7" ht="15.75">
      <c r="A15" s="698"/>
      <c r="B15" s="699"/>
      <c r="C15" s="699"/>
      <c r="D15" s="700"/>
      <c r="E15" s="79">
        <v>0</v>
      </c>
      <c r="F15" s="79">
        <v>0</v>
      </c>
      <c r="G15" s="81">
        <v>0</v>
      </c>
    </row>
    <row r="16" spans="1:7" ht="15.75">
      <c r="A16" s="698"/>
      <c r="B16" s="699"/>
      <c r="C16" s="699"/>
      <c r="D16" s="700"/>
      <c r="E16" s="79">
        <v>0</v>
      </c>
      <c r="F16" s="79">
        <v>0</v>
      </c>
      <c r="G16" s="81">
        <v>0</v>
      </c>
    </row>
    <row r="17" spans="1:7" ht="15.75">
      <c r="A17" s="698"/>
      <c r="B17" s="699"/>
      <c r="C17" s="699"/>
      <c r="D17" s="700"/>
      <c r="E17" s="79">
        <v>0</v>
      </c>
      <c r="F17" s="79">
        <v>0</v>
      </c>
      <c r="G17" s="81">
        <v>0</v>
      </c>
    </row>
    <row r="18" spans="1:7" ht="15.75">
      <c r="A18" s="698"/>
      <c r="B18" s="699"/>
      <c r="C18" s="699"/>
      <c r="D18" s="700"/>
      <c r="E18" s="79">
        <v>0</v>
      </c>
      <c r="F18" s="79">
        <v>0</v>
      </c>
      <c r="G18" s="81">
        <v>0</v>
      </c>
    </row>
    <row r="19" spans="1:7" ht="15.75">
      <c r="A19" s="698"/>
      <c r="B19" s="699"/>
      <c r="C19" s="699"/>
      <c r="D19" s="700"/>
      <c r="E19" s="79">
        <v>0</v>
      </c>
      <c r="F19" s="79">
        <v>0</v>
      </c>
      <c r="G19" s="81">
        <v>0</v>
      </c>
    </row>
    <row r="20" spans="1:7" ht="15.75">
      <c r="A20" s="698"/>
      <c r="B20" s="699"/>
      <c r="C20" s="699"/>
      <c r="D20" s="700"/>
      <c r="E20" s="79">
        <v>0</v>
      </c>
      <c r="F20" s="79">
        <v>0</v>
      </c>
      <c r="G20" s="81">
        <v>0</v>
      </c>
    </row>
    <row r="21" spans="1:7" ht="15.75">
      <c r="A21" s="698"/>
      <c r="B21" s="699"/>
      <c r="C21" s="699"/>
      <c r="D21" s="700"/>
      <c r="E21" s="79">
        <v>0</v>
      </c>
      <c r="F21" s="79">
        <v>0</v>
      </c>
      <c r="G21" s="81">
        <v>0</v>
      </c>
    </row>
    <row r="22" spans="1:7" ht="15.75">
      <c r="A22" s="698"/>
      <c r="B22" s="699"/>
      <c r="C22" s="699"/>
      <c r="D22" s="700"/>
      <c r="E22" s="79">
        <v>0</v>
      </c>
      <c r="F22" s="79">
        <v>0</v>
      </c>
      <c r="G22" s="81">
        <v>0</v>
      </c>
    </row>
    <row r="23" spans="1:7" ht="15.75">
      <c r="A23" s="698"/>
      <c r="B23" s="699"/>
      <c r="C23" s="699"/>
      <c r="D23" s="700"/>
      <c r="E23" s="79">
        <v>0</v>
      </c>
      <c r="F23" s="79">
        <v>0</v>
      </c>
      <c r="G23" s="81">
        <v>0</v>
      </c>
    </row>
    <row r="24" spans="1:7" ht="15.75">
      <c r="A24" s="698"/>
      <c r="B24" s="699"/>
      <c r="C24" s="699"/>
      <c r="D24" s="700"/>
      <c r="E24" s="79">
        <v>0</v>
      </c>
      <c r="F24" s="79">
        <v>0</v>
      </c>
      <c r="G24" s="81">
        <v>0</v>
      </c>
    </row>
    <row r="25" spans="1:7" ht="15.75">
      <c r="A25" s="698"/>
      <c r="B25" s="699"/>
      <c r="C25" s="699"/>
      <c r="D25" s="700"/>
      <c r="E25" s="79">
        <v>0</v>
      </c>
      <c r="F25" s="79">
        <v>0</v>
      </c>
      <c r="G25" s="81">
        <v>0</v>
      </c>
    </row>
    <row r="26" spans="1:7" ht="15.75">
      <c r="A26" s="698"/>
      <c r="B26" s="699"/>
      <c r="C26" s="699"/>
      <c r="D26" s="700"/>
      <c r="E26" s="79">
        <v>0</v>
      </c>
      <c r="F26" s="79">
        <v>0</v>
      </c>
      <c r="G26" s="81">
        <v>0</v>
      </c>
    </row>
    <row r="27" spans="1:7" ht="15.75">
      <c r="A27" s="698"/>
      <c r="B27" s="699"/>
      <c r="C27" s="699"/>
      <c r="D27" s="700"/>
      <c r="E27" s="79">
        <v>0</v>
      </c>
      <c r="F27" s="79">
        <v>0</v>
      </c>
      <c r="G27" s="81">
        <v>0</v>
      </c>
    </row>
    <row r="28" spans="1:7" ht="15.75">
      <c r="A28" s="698"/>
      <c r="B28" s="699"/>
      <c r="C28" s="699"/>
      <c r="D28" s="700"/>
      <c r="E28" s="79">
        <v>0</v>
      </c>
      <c r="F28" s="79">
        <v>0</v>
      </c>
      <c r="G28" s="81">
        <v>0</v>
      </c>
    </row>
    <row r="29" spans="1:7" ht="15.75">
      <c r="A29" s="698"/>
      <c r="B29" s="699"/>
      <c r="C29" s="699"/>
      <c r="D29" s="700"/>
      <c r="E29" s="79">
        <v>0</v>
      </c>
      <c r="F29" s="79">
        <v>0</v>
      </c>
      <c r="G29" s="81">
        <v>0</v>
      </c>
    </row>
    <row r="30" spans="1:7" ht="15.75">
      <c r="A30" s="698"/>
      <c r="B30" s="699"/>
      <c r="C30" s="699"/>
      <c r="D30" s="700"/>
      <c r="E30" s="79">
        <v>0</v>
      </c>
      <c r="F30" s="79">
        <v>0</v>
      </c>
      <c r="G30" s="81">
        <v>0</v>
      </c>
    </row>
    <row r="31" spans="1:7" ht="15.75">
      <c r="A31" s="695"/>
      <c r="B31" s="695"/>
      <c r="C31" s="695"/>
      <c r="D31" s="695"/>
      <c r="E31" s="79">
        <v>0</v>
      </c>
      <c r="F31" s="79">
        <v>0</v>
      </c>
      <c r="G31" s="81">
        <v>0</v>
      </c>
    </row>
    <row r="32" spans="1:7" ht="15.75">
      <c r="A32" s="695"/>
      <c r="B32" s="695"/>
      <c r="C32" s="695"/>
      <c r="D32" s="695"/>
      <c r="E32" s="79">
        <v>0</v>
      </c>
      <c r="F32" s="79">
        <v>0</v>
      </c>
      <c r="G32" s="81">
        <v>0</v>
      </c>
    </row>
    <row r="33" spans="1:7" ht="15.75">
      <c r="A33" s="695"/>
      <c r="B33" s="695"/>
      <c r="C33" s="695"/>
      <c r="D33" s="695"/>
      <c r="E33" s="79">
        <v>0</v>
      </c>
      <c r="F33" s="79">
        <v>0</v>
      </c>
      <c r="G33" s="81">
        <v>0</v>
      </c>
    </row>
    <row r="34" spans="1:7" ht="15.75">
      <c r="A34" s="695"/>
      <c r="B34" s="695"/>
      <c r="C34" s="695"/>
      <c r="D34" s="695"/>
      <c r="E34" s="79">
        <v>0</v>
      </c>
      <c r="F34" s="79">
        <v>0</v>
      </c>
      <c r="G34" s="81">
        <v>0</v>
      </c>
    </row>
    <row r="35" spans="1:7" ht="15.75">
      <c r="A35" s="695"/>
      <c r="B35" s="695"/>
      <c r="C35" s="695"/>
      <c r="D35" s="695"/>
      <c r="E35" s="79">
        <v>0</v>
      </c>
      <c r="F35" s="79">
        <v>0</v>
      </c>
      <c r="G35" s="81">
        <v>0</v>
      </c>
    </row>
    <row r="36" spans="1:7" ht="15.75">
      <c r="A36" s="695"/>
      <c r="B36" s="695"/>
      <c r="C36" s="695"/>
      <c r="D36" s="695"/>
      <c r="E36" s="79">
        <v>0</v>
      </c>
      <c r="F36" s="79">
        <v>0</v>
      </c>
      <c r="G36" s="81">
        <v>0</v>
      </c>
    </row>
    <row r="37" spans="1:7" ht="15.75">
      <c r="A37" s="695"/>
      <c r="B37" s="695"/>
      <c r="C37" s="695"/>
      <c r="D37" s="695"/>
      <c r="E37" s="79">
        <v>0</v>
      </c>
      <c r="F37" s="79">
        <v>0</v>
      </c>
      <c r="G37" s="81">
        <v>0</v>
      </c>
    </row>
    <row r="38" spans="1:7" ht="15.75">
      <c r="A38" s="696"/>
      <c r="B38" s="696"/>
      <c r="C38" s="696"/>
      <c r="D38" s="696"/>
      <c r="E38" s="79">
        <v>0</v>
      </c>
      <c r="F38" s="79">
        <v>0</v>
      </c>
      <c r="G38" s="81">
        <v>0</v>
      </c>
    </row>
    <row r="39" spans="1:7" ht="15.75">
      <c r="A39" s="696"/>
      <c r="B39" s="696"/>
      <c r="C39" s="696"/>
      <c r="D39" s="696"/>
      <c r="E39" s="79">
        <v>0</v>
      </c>
      <c r="F39" s="79">
        <v>0</v>
      </c>
      <c r="G39" s="81">
        <v>0</v>
      </c>
    </row>
    <row r="40" spans="1:7" ht="15.75">
      <c r="A40" s="696"/>
      <c r="B40" s="696"/>
      <c r="C40" s="696"/>
      <c r="D40" s="696"/>
      <c r="E40" s="79">
        <v>0</v>
      </c>
      <c r="F40" s="79">
        <v>0</v>
      </c>
      <c r="G40" s="81">
        <v>0</v>
      </c>
    </row>
    <row r="41" spans="1:7" ht="15.75">
      <c r="A41" s="696"/>
      <c r="B41" s="696"/>
      <c r="C41" s="696"/>
      <c r="D41" s="696"/>
      <c r="E41" s="79">
        <v>0</v>
      </c>
      <c r="F41" s="79">
        <v>0</v>
      </c>
      <c r="G41" s="81">
        <v>0</v>
      </c>
    </row>
    <row r="42" spans="1:7" ht="15.75">
      <c r="A42" s="599" t="s">
        <v>2</v>
      </c>
      <c r="B42" s="599"/>
      <c r="C42" s="599"/>
      <c r="D42" s="599"/>
      <c r="E42" s="77">
        <f>E10+E31+E32+E33+E34+E35+E36+E37+E38+E39+E40+E41</f>
        <v>0</v>
      </c>
      <c r="F42" s="77">
        <f>F10+F31+F32+F33+F34+F35+F36+F37+F38+F39+F40+F41</f>
        <v>0</v>
      </c>
      <c r="G42" s="77">
        <f>G10+G31+G32+G33+G34+G35+G36+G37+G38+G39+G40+G41</f>
        <v>0</v>
      </c>
    </row>
    <row r="43" spans="1:7" ht="15.75">
      <c r="A43" s="599" t="s">
        <v>3</v>
      </c>
      <c r="B43" s="599"/>
      <c r="C43" s="599"/>
      <c r="D43" s="599"/>
      <c r="E43" s="77">
        <f>E42/1000</f>
        <v>0</v>
      </c>
      <c r="F43" s="77">
        <f>F42/1000</f>
        <v>0</v>
      </c>
      <c r="G43" s="77">
        <f>G42/1000</f>
        <v>0</v>
      </c>
    </row>
    <row r="44" spans="1:7">
      <c r="A44" s="668"/>
      <c r="B44" s="668"/>
    </row>
    <row r="45" spans="1:7" ht="15.75">
      <c r="A45" s="83" t="s">
        <v>4</v>
      </c>
      <c r="B45" s="83"/>
      <c r="C45" s="27"/>
      <c r="D45" s="27"/>
      <c r="E45" s="83"/>
      <c r="F45" s="594" t="s">
        <v>704</v>
      </c>
      <c r="G45" s="594"/>
    </row>
    <row r="46" spans="1:7" ht="15.75">
      <c r="A46" s="83"/>
      <c r="B46" s="83"/>
      <c r="C46" s="593" t="s">
        <v>5</v>
      </c>
      <c r="D46" s="593"/>
      <c r="E46" s="83"/>
      <c r="F46" s="593" t="s">
        <v>6</v>
      </c>
      <c r="G46" s="593"/>
    </row>
    <row r="47" spans="1:7" ht="15.75">
      <c r="A47" s="83"/>
      <c r="B47" s="83"/>
      <c r="C47" s="83"/>
      <c r="D47" s="83"/>
      <c r="E47" s="83"/>
      <c r="F47" s="83"/>
      <c r="G47" s="83"/>
    </row>
    <row r="48" spans="1:7" ht="15.75">
      <c r="A48" s="83" t="s">
        <v>7</v>
      </c>
      <c r="B48" s="83"/>
      <c r="C48" s="27"/>
      <c r="D48" s="27"/>
      <c r="E48" s="83"/>
      <c r="F48" s="594" t="s">
        <v>739</v>
      </c>
      <c r="G48" s="594"/>
    </row>
    <row r="49" spans="1:11" ht="15.75">
      <c r="A49" s="84"/>
      <c r="B49" s="84"/>
      <c r="C49" s="593" t="s">
        <v>5</v>
      </c>
      <c r="D49" s="593"/>
      <c r="E49" s="83"/>
      <c r="F49" s="593" t="s">
        <v>6</v>
      </c>
      <c r="G49" s="593"/>
      <c r="K49" s="406" t="s">
        <v>22</v>
      </c>
    </row>
  </sheetData>
  <mergeCells count="51">
    <mergeCell ref="A7:F7"/>
    <mergeCell ref="A2:G2"/>
    <mergeCell ref="A3:G3"/>
    <mergeCell ref="A4:G4"/>
    <mergeCell ref="A5:G5"/>
    <mergeCell ref="A6:G6"/>
    <mergeCell ref="A17:D17"/>
    <mergeCell ref="A8:D9"/>
    <mergeCell ref="E8:E9"/>
    <mergeCell ref="F8:F9"/>
    <mergeCell ref="G8:G9"/>
    <mergeCell ref="A10:D10"/>
    <mergeCell ref="A11:D11"/>
    <mergeCell ref="A12:D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41:D41"/>
    <mergeCell ref="A30:D30"/>
    <mergeCell ref="A31:D31"/>
    <mergeCell ref="A32:D32"/>
    <mergeCell ref="A33:D33"/>
    <mergeCell ref="A34:D34"/>
    <mergeCell ref="A35:D35"/>
    <mergeCell ref="A36:D36"/>
    <mergeCell ref="A37:D37"/>
    <mergeCell ref="A38:D38"/>
    <mergeCell ref="A39:D39"/>
    <mergeCell ref="A40:D40"/>
    <mergeCell ref="F48:G48"/>
    <mergeCell ref="C49:D49"/>
    <mergeCell ref="F49:G49"/>
    <mergeCell ref="A42:D42"/>
    <mergeCell ref="A43:D43"/>
    <mergeCell ref="A44:B44"/>
    <mergeCell ref="F45:G45"/>
    <mergeCell ref="C46:D46"/>
    <mergeCell ref="F46:G46"/>
  </mergeCells>
  <pageMargins left="0.7" right="0.7" top="0.75" bottom="0.75" header="0.3" footer="0.3"/>
</worksheet>
</file>

<file path=xl/worksheets/sheet196.xml><?xml version="1.0" encoding="utf-8"?>
<worksheet xmlns="http://schemas.openxmlformats.org/spreadsheetml/2006/main" xmlns:r="http://schemas.openxmlformats.org/officeDocument/2006/relationships">
  <sheetPr>
    <tabColor rgb="FFFF0000"/>
  </sheetPr>
  <dimension ref="A2:K49"/>
  <sheetViews>
    <sheetView topLeftCell="A22" workbookViewId="0">
      <selection activeCell="A7" sqref="A7:F7"/>
    </sheetView>
  </sheetViews>
  <sheetFormatPr defaultRowHeight="15"/>
  <cols>
    <col min="1" max="1" width="9.140625" style="86"/>
    <col min="2" max="2" width="5.85546875" style="86" customWidth="1"/>
    <col min="3" max="3" width="9.140625" style="86"/>
    <col min="4" max="4" width="34.42578125" style="86" customWidth="1"/>
    <col min="5" max="7" width="18" style="86" customWidth="1"/>
    <col min="8" max="16384" width="9.140625" style="406"/>
  </cols>
  <sheetData>
    <row r="2" spans="1:7" ht="15.75">
      <c r="A2" s="605" t="s">
        <v>0</v>
      </c>
      <c r="B2" s="605"/>
      <c r="C2" s="605"/>
      <c r="D2" s="605"/>
      <c r="E2" s="605"/>
      <c r="F2" s="605"/>
      <c r="G2" s="605"/>
    </row>
    <row r="3" spans="1:7" ht="15.75">
      <c r="A3" s="641" t="s">
        <v>388</v>
      </c>
      <c r="B3" s="641"/>
      <c r="C3" s="641"/>
      <c r="D3" s="641"/>
      <c r="E3" s="641"/>
      <c r="F3" s="641"/>
      <c r="G3" s="641"/>
    </row>
    <row r="4" spans="1:7" ht="15.75">
      <c r="A4" s="849" t="s">
        <v>457</v>
      </c>
      <c r="B4" s="849"/>
      <c r="C4" s="849"/>
      <c r="D4" s="849"/>
      <c r="E4" s="849"/>
      <c r="F4" s="849"/>
      <c r="G4" s="849"/>
    </row>
    <row r="5" spans="1:7" ht="15.75">
      <c r="A5" s="593" t="s">
        <v>1</v>
      </c>
      <c r="B5" s="593"/>
      <c r="C5" s="593"/>
      <c r="D5" s="593"/>
      <c r="E5" s="593"/>
      <c r="F5" s="593"/>
      <c r="G5" s="593"/>
    </row>
    <row r="6" spans="1:7" ht="15.75">
      <c r="A6" s="603" t="s">
        <v>447</v>
      </c>
      <c r="B6" s="603"/>
      <c r="C6" s="603"/>
      <c r="D6" s="603"/>
      <c r="E6" s="603"/>
      <c r="F6" s="603"/>
      <c r="G6" s="603"/>
    </row>
    <row r="7" spans="1:7" ht="15.75">
      <c r="A7" s="603"/>
      <c r="B7" s="603"/>
      <c r="C7" s="603"/>
      <c r="D7" s="603"/>
      <c r="E7" s="603"/>
      <c r="F7" s="603"/>
    </row>
    <row r="8" spans="1:7" ht="12.75" customHeight="1">
      <c r="A8" s="687" t="s">
        <v>8</v>
      </c>
      <c r="B8" s="687"/>
      <c r="C8" s="687"/>
      <c r="D8" s="687"/>
      <c r="E8" s="860" t="s">
        <v>890</v>
      </c>
      <c r="F8" s="748" t="s">
        <v>461</v>
      </c>
      <c r="G8" s="748" t="s">
        <v>462</v>
      </c>
    </row>
    <row r="9" spans="1:7" ht="39" customHeight="1">
      <c r="A9" s="687"/>
      <c r="B9" s="687"/>
      <c r="C9" s="687"/>
      <c r="D9" s="687"/>
      <c r="E9" s="747"/>
      <c r="F9" s="861"/>
      <c r="G9" s="749"/>
    </row>
    <row r="10" spans="1:7" ht="15.75">
      <c r="A10" s="695" t="s">
        <v>397</v>
      </c>
      <c r="B10" s="695"/>
      <c r="C10" s="695"/>
      <c r="D10" s="695"/>
      <c r="E10" s="79">
        <v>0</v>
      </c>
      <c r="F10" s="79">
        <v>0</v>
      </c>
      <c r="G10" s="81">
        <v>0</v>
      </c>
    </row>
    <row r="11" spans="1:7" ht="15.75">
      <c r="A11" s="671" t="s">
        <v>398</v>
      </c>
      <c r="B11" s="672"/>
      <c r="C11" s="672"/>
      <c r="D11" s="673"/>
      <c r="E11" s="79">
        <v>0</v>
      </c>
      <c r="F11" s="79">
        <v>0</v>
      </c>
      <c r="G11" s="81">
        <v>0</v>
      </c>
    </row>
    <row r="12" spans="1:7" ht="15.75">
      <c r="A12" s="671" t="s">
        <v>399</v>
      </c>
      <c r="B12" s="672"/>
      <c r="C12" s="672"/>
      <c r="D12" s="673"/>
      <c r="E12" s="79">
        <v>0</v>
      </c>
      <c r="F12" s="79">
        <v>0</v>
      </c>
      <c r="G12" s="81">
        <v>0</v>
      </c>
    </row>
    <row r="13" spans="1:7" ht="15.75">
      <c r="A13" s="698"/>
      <c r="B13" s="699"/>
      <c r="C13" s="699"/>
      <c r="D13" s="700"/>
      <c r="E13" s="79">
        <v>0</v>
      </c>
      <c r="F13" s="79">
        <v>0</v>
      </c>
      <c r="G13" s="81">
        <v>0</v>
      </c>
    </row>
    <row r="14" spans="1:7" ht="15.75">
      <c r="A14" s="698"/>
      <c r="B14" s="699"/>
      <c r="C14" s="699"/>
      <c r="D14" s="700"/>
      <c r="E14" s="79">
        <v>0</v>
      </c>
      <c r="F14" s="79">
        <v>0</v>
      </c>
      <c r="G14" s="81">
        <v>0</v>
      </c>
    </row>
    <row r="15" spans="1:7" ht="15.75">
      <c r="A15" s="698"/>
      <c r="B15" s="699"/>
      <c r="C15" s="699"/>
      <c r="D15" s="700"/>
      <c r="E15" s="79">
        <v>0</v>
      </c>
      <c r="F15" s="79">
        <v>0</v>
      </c>
      <c r="G15" s="81">
        <v>0</v>
      </c>
    </row>
    <row r="16" spans="1:7" ht="15.75">
      <c r="A16" s="698"/>
      <c r="B16" s="699"/>
      <c r="C16" s="699"/>
      <c r="D16" s="700"/>
      <c r="E16" s="79">
        <v>0</v>
      </c>
      <c r="F16" s="79">
        <v>0</v>
      </c>
      <c r="G16" s="81">
        <v>0</v>
      </c>
    </row>
    <row r="17" spans="1:7" ht="15.75">
      <c r="A17" s="698"/>
      <c r="B17" s="699"/>
      <c r="C17" s="699"/>
      <c r="D17" s="700"/>
      <c r="E17" s="79">
        <v>0</v>
      </c>
      <c r="F17" s="79">
        <v>0</v>
      </c>
      <c r="G17" s="81">
        <v>0</v>
      </c>
    </row>
    <row r="18" spans="1:7" ht="15.75">
      <c r="A18" s="698"/>
      <c r="B18" s="699"/>
      <c r="C18" s="699"/>
      <c r="D18" s="700"/>
      <c r="E18" s="79">
        <v>0</v>
      </c>
      <c r="F18" s="79">
        <v>0</v>
      </c>
      <c r="G18" s="81">
        <v>0</v>
      </c>
    </row>
    <row r="19" spans="1:7" ht="15.75">
      <c r="A19" s="698"/>
      <c r="B19" s="699"/>
      <c r="C19" s="699"/>
      <c r="D19" s="700"/>
      <c r="E19" s="79">
        <v>0</v>
      </c>
      <c r="F19" s="79">
        <v>0</v>
      </c>
      <c r="G19" s="81">
        <v>0</v>
      </c>
    </row>
    <row r="20" spans="1:7" ht="15.75">
      <c r="A20" s="698"/>
      <c r="B20" s="699"/>
      <c r="C20" s="699"/>
      <c r="D20" s="700"/>
      <c r="E20" s="79">
        <v>0</v>
      </c>
      <c r="F20" s="79">
        <v>0</v>
      </c>
      <c r="G20" s="81">
        <v>0</v>
      </c>
    </row>
    <row r="21" spans="1:7" ht="15.75">
      <c r="A21" s="698"/>
      <c r="B21" s="699"/>
      <c r="C21" s="699"/>
      <c r="D21" s="700"/>
      <c r="E21" s="79">
        <v>0</v>
      </c>
      <c r="F21" s="79">
        <v>0</v>
      </c>
      <c r="G21" s="81">
        <v>0</v>
      </c>
    </row>
    <row r="22" spans="1:7" ht="15.75">
      <c r="A22" s="698"/>
      <c r="B22" s="699"/>
      <c r="C22" s="699"/>
      <c r="D22" s="700"/>
      <c r="E22" s="79">
        <v>0</v>
      </c>
      <c r="F22" s="79">
        <v>0</v>
      </c>
      <c r="G22" s="81">
        <v>0</v>
      </c>
    </row>
    <row r="23" spans="1:7" ht="15.75">
      <c r="A23" s="698"/>
      <c r="B23" s="699"/>
      <c r="C23" s="699"/>
      <c r="D23" s="700"/>
      <c r="E23" s="79">
        <v>0</v>
      </c>
      <c r="F23" s="79">
        <v>0</v>
      </c>
      <c r="G23" s="81">
        <v>0</v>
      </c>
    </row>
    <row r="24" spans="1:7" ht="15.75">
      <c r="A24" s="698"/>
      <c r="B24" s="699"/>
      <c r="C24" s="699"/>
      <c r="D24" s="700"/>
      <c r="E24" s="79">
        <v>0</v>
      </c>
      <c r="F24" s="79">
        <v>0</v>
      </c>
      <c r="G24" s="81">
        <v>0</v>
      </c>
    </row>
    <row r="25" spans="1:7" ht="15.75">
      <c r="A25" s="698"/>
      <c r="B25" s="699"/>
      <c r="C25" s="699"/>
      <c r="D25" s="700"/>
      <c r="E25" s="79">
        <v>0</v>
      </c>
      <c r="F25" s="79">
        <v>0</v>
      </c>
      <c r="G25" s="81">
        <v>0</v>
      </c>
    </row>
    <row r="26" spans="1:7" ht="15.75">
      <c r="A26" s="698"/>
      <c r="B26" s="699"/>
      <c r="C26" s="699"/>
      <c r="D26" s="700"/>
      <c r="E26" s="79">
        <v>0</v>
      </c>
      <c r="F26" s="79">
        <v>0</v>
      </c>
      <c r="G26" s="81">
        <v>0</v>
      </c>
    </row>
    <row r="27" spans="1:7" ht="15.75">
      <c r="A27" s="698"/>
      <c r="B27" s="699"/>
      <c r="C27" s="699"/>
      <c r="D27" s="700"/>
      <c r="E27" s="79">
        <v>0</v>
      </c>
      <c r="F27" s="79">
        <v>0</v>
      </c>
      <c r="G27" s="81">
        <v>0</v>
      </c>
    </row>
    <row r="28" spans="1:7" ht="15.75">
      <c r="A28" s="698"/>
      <c r="B28" s="699"/>
      <c r="C28" s="699"/>
      <c r="D28" s="700"/>
      <c r="E28" s="79">
        <v>0</v>
      </c>
      <c r="F28" s="79">
        <v>0</v>
      </c>
      <c r="G28" s="81">
        <v>0</v>
      </c>
    </row>
    <row r="29" spans="1:7" ht="15.75">
      <c r="A29" s="698"/>
      <c r="B29" s="699"/>
      <c r="C29" s="699"/>
      <c r="D29" s="700"/>
      <c r="E29" s="79">
        <v>0</v>
      </c>
      <c r="F29" s="79">
        <v>0</v>
      </c>
      <c r="G29" s="81">
        <v>0</v>
      </c>
    </row>
    <row r="30" spans="1:7" ht="15.75">
      <c r="A30" s="698"/>
      <c r="B30" s="699"/>
      <c r="C30" s="699"/>
      <c r="D30" s="700"/>
      <c r="E30" s="79">
        <v>0</v>
      </c>
      <c r="F30" s="79">
        <v>0</v>
      </c>
      <c r="G30" s="81">
        <v>0</v>
      </c>
    </row>
    <row r="31" spans="1:7" ht="15.75">
      <c r="A31" s="695"/>
      <c r="B31" s="695"/>
      <c r="C31" s="695"/>
      <c r="D31" s="695"/>
      <c r="E31" s="79">
        <v>0</v>
      </c>
      <c r="F31" s="79">
        <v>0</v>
      </c>
      <c r="G31" s="81">
        <v>0</v>
      </c>
    </row>
    <row r="32" spans="1:7" ht="15.75">
      <c r="A32" s="695"/>
      <c r="B32" s="695"/>
      <c r="C32" s="695"/>
      <c r="D32" s="695"/>
      <c r="E32" s="79">
        <v>0</v>
      </c>
      <c r="F32" s="79">
        <v>0</v>
      </c>
      <c r="G32" s="81">
        <v>0</v>
      </c>
    </row>
    <row r="33" spans="1:7" ht="15.75">
      <c r="A33" s="695"/>
      <c r="B33" s="695"/>
      <c r="C33" s="695"/>
      <c r="D33" s="695"/>
      <c r="E33" s="79">
        <v>0</v>
      </c>
      <c r="F33" s="79">
        <v>0</v>
      </c>
      <c r="G33" s="81">
        <v>0</v>
      </c>
    </row>
    <row r="34" spans="1:7" ht="15.75">
      <c r="A34" s="695"/>
      <c r="B34" s="695"/>
      <c r="C34" s="695"/>
      <c r="D34" s="695"/>
      <c r="E34" s="79">
        <v>0</v>
      </c>
      <c r="F34" s="79">
        <v>0</v>
      </c>
      <c r="G34" s="81">
        <v>0</v>
      </c>
    </row>
    <row r="35" spans="1:7" ht="15.75">
      <c r="A35" s="695"/>
      <c r="B35" s="695"/>
      <c r="C35" s="695"/>
      <c r="D35" s="695"/>
      <c r="E35" s="79">
        <v>0</v>
      </c>
      <c r="F35" s="79">
        <v>0</v>
      </c>
      <c r="G35" s="81">
        <v>0</v>
      </c>
    </row>
    <row r="36" spans="1:7" ht="15.75">
      <c r="A36" s="695"/>
      <c r="B36" s="695"/>
      <c r="C36" s="695"/>
      <c r="D36" s="695"/>
      <c r="E36" s="79">
        <v>0</v>
      </c>
      <c r="F36" s="79">
        <v>0</v>
      </c>
      <c r="G36" s="81">
        <v>0</v>
      </c>
    </row>
    <row r="37" spans="1:7" ht="15.75">
      <c r="A37" s="695"/>
      <c r="B37" s="695"/>
      <c r="C37" s="695"/>
      <c r="D37" s="695"/>
      <c r="E37" s="79">
        <v>0</v>
      </c>
      <c r="F37" s="79">
        <v>0</v>
      </c>
      <c r="G37" s="81">
        <v>0</v>
      </c>
    </row>
    <row r="38" spans="1:7" ht="15.75">
      <c r="A38" s="696"/>
      <c r="B38" s="696"/>
      <c r="C38" s="696"/>
      <c r="D38" s="696"/>
      <c r="E38" s="79">
        <v>0</v>
      </c>
      <c r="F38" s="79">
        <v>0</v>
      </c>
      <c r="G38" s="81">
        <v>0</v>
      </c>
    </row>
    <row r="39" spans="1:7" ht="15.75">
      <c r="A39" s="696"/>
      <c r="B39" s="696"/>
      <c r="C39" s="696"/>
      <c r="D39" s="696"/>
      <c r="E39" s="79">
        <v>0</v>
      </c>
      <c r="F39" s="79">
        <v>0</v>
      </c>
      <c r="G39" s="81">
        <v>0</v>
      </c>
    </row>
    <row r="40" spans="1:7" ht="15.75">
      <c r="A40" s="696"/>
      <c r="B40" s="696"/>
      <c r="C40" s="696"/>
      <c r="D40" s="696"/>
      <c r="E40" s="79">
        <v>0</v>
      </c>
      <c r="F40" s="79">
        <v>0</v>
      </c>
      <c r="G40" s="81">
        <v>0</v>
      </c>
    </row>
    <row r="41" spans="1:7" ht="15.75">
      <c r="A41" s="696"/>
      <c r="B41" s="696"/>
      <c r="C41" s="696"/>
      <c r="D41" s="696"/>
      <c r="E41" s="79">
        <v>0</v>
      </c>
      <c r="F41" s="79">
        <v>0</v>
      </c>
      <c r="G41" s="81">
        <v>0</v>
      </c>
    </row>
    <row r="42" spans="1:7" ht="15.75">
      <c r="A42" s="599" t="s">
        <v>2</v>
      </c>
      <c r="B42" s="599"/>
      <c r="C42" s="599"/>
      <c r="D42" s="599"/>
      <c r="E42" s="77">
        <f>E10+E31+E32+E33+E34+E35+E36+E37+E38+E39+E40+E41</f>
        <v>0</v>
      </c>
      <c r="F42" s="77">
        <f>F10+F31+F32+F33+F34+F35+F36+F37+F38+F39+F40+F41+F11</f>
        <v>0</v>
      </c>
      <c r="G42" s="77">
        <f>G10+G31+G32+G33+G34+G35+G36+G37+G38+G39+G40+G41+G11</f>
        <v>0</v>
      </c>
    </row>
    <row r="43" spans="1:7" ht="15.75">
      <c r="A43" s="599" t="s">
        <v>3</v>
      </c>
      <c r="B43" s="599"/>
      <c r="C43" s="599"/>
      <c r="D43" s="599"/>
      <c r="E43" s="77">
        <f>E42/1000</f>
        <v>0</v>
      </c>
      <c r="F43" s="77">
        <f>F42/1000</f>
        <v>0</v>
      </c>
      <c r="G43" s="77">
        <f>G42/1000</f>
        <v>0</v>
      </c>
    </row>
    <row r="44" spans="1:7">
      <c r="A44" s="668"/>
      <c r="B44" s="668"/>
    </row>
    <row r="45" spans="1:7" ht="15.75">
      <c r="A45" s="83" t="s">
        <v>4</v>
      </c>
      <c r="B45" s="83"/>
      <c r="C45" s="27"/>
      <c r="D45" s="27"/>
      <c r="E45" s="83"/>
      <c r="F45" s="594" t="s">
        <v>704</v>
      </c>
      <c r="G45" s="594"/>
    </row>
    <row r="46" spans="1:7" ht="15.75">
      <c r="A46" s="83"/>
      <c r="B46" s="83"/>
      <c r="C46" s="593" t="s">
        <v>5</v>
      </c>
      <c r="D46" s="593"/>
      <c r="E46" s="83"/>
      <c r="F46" s="593" t="s">
        <v>6</v>
      </c>
      <c r="G46" s="593"/>
    </row>
    <row r="47" spans="1:7" ht="15.75">
      <c r="A47" s="83"/>
      <c r="B47" s="83"/>
      <c r="C47" s="83"/>
      <c r="D47" s="83"/>
      <c r="E47" s="83"/>
      <c r="F47" s="83"/>
      <c r="G47" s="83"/>
    </row>
    <row r="48" spans="1:7" ht="15.75">
      <c r="A48" s="83" t="s">
        <v>7</v>
      </c>
      <c r="B48" s="83"/>
      <c r="C48" s="27"/>
      <c r="D48" s="27"/>
      <c r="E48" s="83"/>
      <c r="F48" s="594" t="s">
        <v>739</v>
      </c>
      <c r="G48" s="594"/>
    </row>
    <row r="49" spans="1:11" ht="15.75">
      <c r="A49" s="84"/>
      <c r="B49" s="84"/>
      <c r="C49" s="593" t="s">
        <v>5</v>
      </c>
      <c r="D49" s="593"/>
      <c r="E49" s="83"/>
      <c r="F49" s="593" t="s">
        <v>6</v>
      </c>
      <c r="G49" s="593"/>
      <c r="K49" s="406" t="s">
        <v>22</v>
      </c>
    </row>
  </sheetData>
  <mergeCells count="51">
    <mergeCell ref="A7:F7"/>
    <mergeCell ref="A2:G2"/>
    <mergeCell ref="A3:G3"/>
    <mergeCell ref="A4:G4"/>
    <mergeCell ref="A5:G5"/>
    <mergeCell ref="A6:G6"/>
    <mergeCell ref="A17:D17"/>
    <mergeCell ref="A8:D9"/>
    <mergeCell ref="E8:E9"/>
    <mergeCell ref="F8:F9"/>
    <mergeCell ref="G8:G9"/>
    <mergeCell ref="A10:D10"/>
    <mergeCell ref="A11:D11"/>
    <mergeCell ref="A12:D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41:D41"/>
    <mergeCell ref="A30:D30"/>
    <mergeCell ref="A31:D31"/>
    <mergeCell ref="A32:D32"/>
    <mergeCell ref="A33:D33"/>
    <mergeCell ref="A34:D34"/>
    <mergeCell ref="A35:D35"/>
    <mergeCell ref="A36:D36"/>
    <mergeCell ref="A37:D37"/>
    <mergeCell ref="A38:D38"/>
    <mergeCell ref="A39:D39"/>
    <mergeCell ref="A40:D40"/>
    <mergeCell ref="F48:G48"/>
    <mergeCell ref="C49:D49"/>
    <mergeCell ref="F49:G49"/>
    <mergeCell ref="A42:D42"/>
    <mergeCell ref="A43:D43"/>
    <mergeCell ref="A44:B44"/>
    <mergeCell ref="F45:G45"/>
    <mergeCell ref="C46:D46"/>
    <mergeCell ref="F46:G46"/>
  </mergeCells>
  <pageMargins left="0.7" right="0.7" top="0.75" bottom="0.75" header="0.3" footer="0.3"/>
</worksheet>
</file>

<file path=xl/worksheets/sheet197.xml><?xml version="1.0" encoding="utf-8"?>
<worksheet xmlns="http://schemas.openxmlformats.org/spreadsheetml/2006/main" xmlns:r="http://schemas.openxmlformats.org/officeDocument/2006/relationships">
  <sheetPr>
    <tabColor rgb="FFFF0000"/>
  </sheetPr>
  <dimension ref="A2:K49"/>
  <sheetViews>
    <sheetView topLeftCell="A16" workbookViewId="0">
      <selection activeCell="G18" sqref="G18"/>
    </sheetView>
  </sheetViews>
  <sheetFormatPr defaultRowHeight="15"/>
  <cols>
    <col min="1" max="1" width="9.140625" style="86"/>
    <col min="2" max="2" width="5.85546875" style="86" customWidth="1"/>
    <col min="3" max="3" width="9.140625" style="86"/>
    <col min="4" max="4" width="34.42578125" style="86" customWidth="1"/>
    <col min="5" max="7" width="18" style="86" customWidth="1"/>
    <col min="8" max="16384" width="9.140625" style="406"/>
  </cols>
  <sheetData>
    <row r="2" spans="1:7" ht="15.75">
      <c r="A2" s="605" t="s">
        <v>0</v>
      </c>
      <c r="B2" s="605"/>
      <c r="C2" s="605"/>
      <c r="D2" s="605"/>
      <c r="E2" s="605"/>
      <c r="F2" s="605"/>
      <c r="G2" s="605"/>
    </row>
    <row r="3" spans="1:7" ht="15.75">
      <c r="A3" s="641" t="s">
        <v>382</v>
      </c>
      <c r="B3" s="641"/>
      <c r="C3" s="641"/>
      <c r="D3" s="641"/>
      <c r="E3" s="641"/>
      <c r="F3" s="641"/>
      <c r="G3" s="641"/>
    </row>
    <row r="4" spans="1:7" ht="15.75">
      <c r="A4" s="849" t="s">
        <v>457</v>
      </c>
      <c r="B4" s="849"/>
      <c r="C4" s="849"/>
      <c r="D4" s="849"/>
      <c r="E4" s="849"/>
      <c r="F4" s="849"/>
      <c r="G4" s="849"/>
    </row>
    <row r="5" spans="1:7" ht="15.75">
      <c r="A5" s="593" t="s">
        <v>1</v>
      </c>
      <c r="B5" s="593"/>
      <c r="C5" s="593"/>
      <c r="D5" s="593"/>
      <c r="E5" s="593"/>
      <c r="F5" s="593"/>
      <c r="G5" s="593"/>
    </row>
    <row r="6" spans="1:7" ht="15.75">
      <c r="A6" s="603" t="s">
        <v>447</v>
      </c>
      <c r="B6" s="603"/>
      <c r="C6" s="603"/>
      <c r="D6" s="603"/>
      <c r="E6" s="603"/>
      <c r="F6" s="603"/>
      <c r="G6" s="603"/>
    </row>
    <row r="7" spans="1:7" ht="15.75">
      <c r="A7" s="603"/>
      <c r="B7" s="603"/>
      <c r="C7" s="603"/>
      <c r="D7" s="603"/>
      <c r="E7" s="603"/>
      <c r="F7" s="603"/>
    </row>
    <row r="8" spans="1:7" ht="12.75" customHeight="1">
      <c r="A8" s="687" t="s">
        <v>8</v>
      </c>
      <c r="B8" s="687"/>
      <c r="C8" s="687"/>
      <c r="D8" s="687"/>
      <c r="E8" s="860" t="s">
        <v>890</v>
      </c>
      <c r="F8" s="748" t="s">
        <v>461</v>
      </c>
      <c r="G8" s="748" t="s">
        <v>462</v>
      </c>
    </row>
    <row r="9" spans="1:7" ht="33" customHeight="1">
      <c r="A9" s="687"/>
      <c r="B9" s="687"/>
      <c r="C9" s="687"/>
      <c r="D9" s="687"/>
      <c r="E9" s="747"/>
      <c r="F9" s="861"/>
      <c r="G9" s="749"/>
    </row>
    <row r="10" spans="1:7" ht="15.75">
      <c r="A10" s="695"/>
      <c r="B10" s="695"/>
      <c r="C10" s="695"/>
      <c r="D10" s="695"/>
      <c r="E10" s="79">
        <v>0</v>
      </c>
      <c r="F10" s="79">
        <v>0</v>
      </c>
      <c r="G10" s="81">
        <v>0</v>
      </c>
    </row>
    <row r="11" spans="1:7" ht="15.75">
      <c r="A11" s="698"/>
      <c r="B11" s="699"/>
      <c r="C11" s="699"/>
      <c r="D11" s="700"/>
      <c r="E11" s="79">
        <v>0</v>
      </c>
      <c r="F11" s="79">
        <v>0</v>
      </c>
      <c r="G11" s="81">
        <v>0</v>
      </c>
    </row>
    <row r="12" spans="1:7" ht="15.75">
      <c r="A12" s="698"/>
      <c r="B12" s="699"/>
      <c r="C12" s="699"/>
      <c r="D12" s="700"/>
      <c r="E12" s="79">
        <v>0</v>
      </c>
      <c r="F12" s="79">
        <v>0</v>
      </c>
      <c r="G12" s="81">
        <v>0</v>
      </c>
    </row>
    <row r="13" spans="1:7" ht="15.75">
      <c r="A13" s="698"/>
      <c r="B13" s="699"/>
      <c r="C13" s="699"/>
      <c r="D13" s="700"/>
      <c r="E13" s="79">
        <v>0</v>
      </c>
      <c r="F13" s="79">
        <v>0</v>
      </c>
      <c r="G13" s="81">
        <v>0</v>
      </c>
    </row>
    <row r="14" spans="1:7" ht="15.75">
      <c r="A14" s="698"/>
      <c r="B14" s="699"/>
      <c r="C14" s="699"/>
      <c r="D14" s="700"/>
      <c r="E14" s="79">
        <v>0</v>
      </c>
      <c r="F14" s="79">
        <v>0</v>
      </c>
      <c r="G14" s="81">
        <v>0</v>
      </c>
    </row>
    <row r="15" spans="1:7" ht="15.75">
      <c r="A15" s="698"/>
      <c r="B15" s="699"/>
      <c r="C15" s="699"/>
      <c r="D15" s="700"/>
      <c r="E15" s="79">
        <v>0</v>
      </c>
      <c r="F15" s="79">
        <v>0</v>
      </c>
      <c r="G15" s="81">
        <v>0</v>
      </c>
    </row>
    <row r="16" spans="1:7" ht="15.75">
      <c r="A16" s="698"/>
      <c r="B16" s="699"/>
      <c r="C16" s="699"/>
      <c r="D16" s="700"/>
      <c r="E16" s="79">
        <v>0</v>
      </c>
      <c r="F16" s="79">
        <v>0</v>
      </c>
      <c r="G16" s="81">
        <v>0</v>
      </c>
    </row>
    <row r="17" spans="1:7" ht="15.75">
      <c r="A17" s="698"/>
      <c r="B17" s="699"/>
      <c r="C17" s="699"/>
      <c r="D17" s="700"/>
      <c r="E17" s="79">
        <v>0</v>
      </c>
      <c r="F17" s="79">
        <v>0</v>
      </c>
      <c r="G17" s="81">
        <v>0</v>
      </c>
    </row>
    <row r="18" spans="1:7" ht="15.75">
      <c r="A18" s="698"/>
      <c r="B18" s="699"/>
      <c r="C18" s="699"/>
      <c r="D18" s="700"/>
      <c r="E18" s="79">
        <v>0</v>
      </c>
      <c r="F18" s="79">
        <v>0</v>
      </c>
      <c r="G18" s="81">
        <v>0</v>
      </c>
    </row>
    <row r="19" spans="1:7" ht="15.75">
      <c r="A19" s="698"/>
      <c r="B19" s="699"/>
      <c r="C19" s="699"/>
      <c r="D19" s="700"/>
      <c r="E19" s="79">
        <v>0</v>
      </c>
      <c r="F19" s="79">
        <v>0</v>
      </c>
      <c r="G19" s="81">
        <v>0</v>
      </c>
    </row>
    <row r="20" spans="1:7" ht="15.75">
      <c r="A20" s="698"/>
      <c r="B20" s="699"/>
      <c r="C20" s="699"/>
      <c r="D20" s="700"/>
      <c r="E20" s="79">
        <v>0</v>
      </c>
      <c r="F20" s="79">
        <v>0</v>
      </c>
      <c r="G20" s="81">
        <v>0</v>
      </c>
    </row>
    <row r="21" spans="1:7" ht="15.75">
      <c r="A21" s="698"/>
      <c r="B21" s="699"/>
      <c r="C21" s="699"/>
      <c r="D21" s="700"/>
      <c r="E21" s="79">
        <v>0</v>
      </c>
      <c r="F21" s="79">
        <v>0</v>
      </c>
      <c r="G21" s="81">
        <v>0</v>
      </c>
    </row>
    <row r="22" spans="1:7" ht="15.75">
      <c r="A22" s="698"/>
      <c r="B22" s="699"/>
      <c r="C22" s="699"/>
      <c r="D22" s="700"/>
      <c r="E22" s="79">
        <v>0</v>
      </c>
      <c r="F22" s="79">
        <v>0</v>
      </c>
      <c r="G22" s="81">
        <v>0</v>
      </c>
    </row>
    <row r="23" spans="1:7" ht="15.75">
      <c r="A23" s="698"/>
      <c r="B23" s="699"/>
      <c r="C23" s="699"/>
      <c r="D23" s="700"/>
      <c r="E23" s="79">
        <v>0</v>
      </c>
      <c r="F23" s="79">
        <v>0</v>
      </c>
      <c r="G23" s="81">
        <v>0</v>
      </c>
    </row>
    <row r="24" spans="1:7" ht="15.75">
      <c r="A24" s="698"/>
      <c r="B24" s="699"/>
      <c r="C24" s="699"/>
      <c r="D24" s="700"/>
      <c r="E24" s="79">
        <v>0</v>
      </c>
      <c r="F24" s="79">
        <v>0</v>
      </c>
      <c r="G24" s="81">
        <v>0</v>
      </c>
    </row>
    <row r="25" spans="1:7" ht="15.75">
      <c r="A25" s="698"/>
      <c r="B25" s="699"/>
      <c r="C25" s="699"/>
      <c r="D25" s="700"/>
      <c r="E25" s="79">
        <v>0</v>
      </c>
      <c r="F25" s="79">
        <v>0</v>
      </c>
      <c r="G25" s="81">
        <v>0</v>
      </c>
    </row>
    <row r="26" spans="1:7" ht="15.75">
      <c r="A26" s="698"/>
      <c r="B26" s="699"/>
      <c r="C26" s="699"/>
      <c r="D26" s="700"/>
      <c r="E26" s="79">
        <v>0</v>
      </c>
      <c r="F26" s="79">
        <v>0</v>
      </c>
      <c r="G26" s="81">
        <v>0</v>
      </c>
    </row>
    <row r="27" spans="1:7" ht="15.75">
      <c r="A27" s="698"/>
      <c r="B27" s="699"/>
      <c r="C27" s="699"/>
      <c r="D27" s="700"/>
      <c r="E27" s="79">
        <v>0</v>
      </c>
      <c r="F27" s="79">
        <v>0</v>
      </c>
      <c r="G27" s="81">
        <v>0</v>
      </c>
    </row>
    <row r="28" spans="1:7" ht="15.75">
      <c r="A28" s="698"/>
      <c r="B28" s="699"/>
      <c r="C28" s="699"/>
      <c r="D28" s="700"/>
      <c r="E28" s="79">
        <v>0</v>
      </c>
      <c r="F28" s="79">
        <v>0</v>
      </c>
      <c r="G28" s="81">
        <v>0</v>
      </c>
    </row>
    <row r="29" spans="1:7" ht="15.75">
      <c r="A29" s="698"/>
      <c r="B29" s="699"/>
      <c r="C29" s="699"/>
      <c r="D29" s="700"/>
      <c r="E29" s="79">
        <v>0</v>
      </c>
      <c r="F29" s="79">
        <v>0</v>
      </c>
      <c r="G29" s="81">
        <v>0</v>
      </c>
    </row>
    <row r="30" spans="1:7" ht="15.75">
      <c r="A30" s="698"/>
      <c r="B30" s="699"/>
      <c r="C30" s="699"/>
      <c r="D30" s="700"/>
      <c r="E30" s="79">
        <v>0</v>
      </c>
      <c r="F30" s="79">
        <v>0</v>
      </c>
      <c r="G30" s="81">
        <v>0</v>
      </c>
    </row>
    <row r="31" spans="1:7" ht="15.75">
      <c r="A31" s="695"/>
      <c r="B31" s="695"/>
      <c r="C31" s="695"/>
      <c r="D31" s="695"/>
      <c r="E31" s="79">
        <v>0</v>
      </c>
      <c r="F31" s="79">
        <v>0</v>
      </c>
      <c r="G31" s="81">
        <v>0</v>
      </c>
    </row>
    <row r="32" spans="1:7" ht="15.75">
      <c r="A32" s="695"/>
      <c r="B32" s="695"/>
      <c r="C32" s="695"/>
      <c r="D32" s="695"/>
      <c r="E32" s="79">
        <v>0</v>
      </c>
      <c r="F32" s="79">
        <v>0</v>
      </c>
      <c r="G32" s="81">
        <v>0</v>
      </c>
    </row>
    <row r="33" spans="1:7" ht="15.75">
      <c r="A33" s="695"/>
      <c r="B33" s="695"/>
      <c r="C33" s="695"/>
      <c r="D33" s="695"/>
      <c r="E33" s="79">
        <v>0</v>
      </c>
      <c r="F33" s="79">
        <v>0</v>
      </c>
      <c r="G33" s="81">
        <v>0</v>
      </c>
    </row>
    <row r="34" spans="1:7" ht="15.75">
      <c r="A34" s="695"/>
      <c r="B34" s="695"/>
      <c r="C34" s="695"/>
      <c r="D34" s="695"/>
      <c r="E34" s="79">
        <v>0</v>
      </c>
      <c r="F34" s="79">
        <v>0</v>
      </c>
      <c r="G34" s="81">
        <v>0</v>
      </c>
    </row>
    <row r="35" spans="1:7" ht="15.75">
      <c r="A35" s="695"/>
      <c r="B35" s="695"/>
      <c r="C35" s="695"/>
      <c r="D35" s="695"/>
      <c r="E35" s="79">
        <v>0</v>
      </c>
      <c r="F35" s="79">
        <v>0</v>
      </c>
      <c r="G35" s="81">
        <v>0</v>
      </c>
    </row>
    <row r="36" spans="1:7" ht="15.75">
      <c r="A36" s="695"/>
      <c r="B36" s="695"/>
      <c r="C36" s="695"/>
      <c r="D36" s="695"/>
      <c r="E36" s="79">
        <v>0</v>
      </c>
      <c r="F36" s="79">
        <v>0</v>
      </c>
      <c r="G36" s="81">
        <v>0</v>
      </c>
    </row>
    <row r="37" spans="1:7" ht="15.75">
      <c r="A37" s="695"/>
      <c r="B37" s="695"/>
      <c r="C37" s="695"/>
      <c r="D37" s="695"/>
      <c r="E37" s="79">
        <v>0</v>
      </c>
      <c r="F37" s="79">
        <v>0</v>
      </c>
      <c r="G37" s="81">
        <v>0</v>
      </c>
    </row>
    <row r="38" spans="1:7" ht="15.75">
      <c r="A38" s="696"/>
      <c r="B38" s="696"/>
      <c r="C38" s="696"/>
      <c r="D38" s="696"/>
      <c r="E38" s="79">
        <v>0</v>
      </c>
      <c r="F38" s="79">
        <v>0</v>
      </c>
      <c r="G38" s="81">
        <v>0</v>
      </c>
    </row>
    <row r="39" spans="1:7" ht="15.75">
      <c r="A39" s="696"/>
      <c r="B39" s="696"/>
      <c r="C39" s="696"/>
      <c r="D39" s="696"/>
      <c r="E39" s="79">
        <v>0</v>
      </c>
      <c r="F39" s="79">
        <v>0</v>
      </c>
      <c r="G39" s="81">
        <v>0</v>
      </c>
    </row>
    <row r="40" spans="1:7" ht="15.75">
      <c r="A40" s="696"/>
      <c r="B40" s="696"/>
      <c r="C40" s="696"/>
      <c r="D40" s="696"/>
      <c r="E40" s="79">
        <v>0</v>
      </c>
      <c r="F40" s="79">
        <v>0</v>
      </c>
      <c r="G40" s="81">
        <v>0</v>
      </c>
    </row>
    <row r="41" spans="1:7" ht="15.75">
      <c r="A41" s="696"/>
      <c r="B41" s="696"/>
      <c r="C41" s="696"/>
      <c r="D41" s="696"/>
      <c r="E41" s="79">
        <v>0</v>
      </c>
      <c r="F41" s="79">
        <v>0</v>
      </c>
      <c r="G41" s="81">
        <v>0</v>
      </c>
    </row>
    <row r="42" spans="1:7" ht="15.75">
      <c r="A42" s="599" t="s">
        <v>2</v>
      </c>
      <c r="B42" s="599"/>
      <c r="C42" s="599"/>
      <c r="D42" s="599"/>
      <c r="E42" s="77">
        <f>E10+E31+E32+E33+E34+E35+E36+E37+E38+E39+E40+E41</f>
        <v>0</v>
      </c>
      <c r="F42" s="77">
        <f>F10+F31+F32+F33+F34+F35+F36+F37+F38+F39+F40+F41</f>
        <v>0</v>
      </c>
      <c r="G42" s="77">
        <f>G10+G31+G32+G33+G34+G35+G36+G37+G38+G39+G40+G41</f>
        <v>0</v>
      </c>
    </row>
    <row r="43" spans="1:7" ht="15.75">
      <c r="A43" s="599" t="s">
        <v>3</v>
      </c>
      <c r="B43" s="599"/>
      <c r="C43" s="599"/>
      <c r="D43" s="599"/>
      <c r="E43" s="77">
        <f>E42/1000</f>
        <v>0</v>
      </c>
      <c r="F43" s="77">
        <f>F42/1000</f>
        <v>0</v>
      </c>
      <c r="G43" s="77">
        <f>G42/1000</f>
        <v>0</v>
      </c>
    </row>
    <row r="44" spans="1:7">
      <c r="A44" s="668"/>
      <c r="B44" s="668"/>
    </row>
    <row r="45" spans="1:7" ht="15.75">
      <c r="A45" s="83" t="s">
        <v>4</v>
      </c>
      <c r="B45" s="83"/>
      <c r="C45" s="27"/>
      <c r="D45" s="27"/>
      <c r="E45" s="83"/>
      <c r="F45" s="594" t="s">
        <v>704</v>
      </c>
      <c r="G45" s="594"/>
    </row>
    <row r="46" spans="1:7" ht="15.75">
      <c r="A46" s="83"/>
      <c r="B46" s="83"/>
      <c r="C46" s="593" t="s">
        <v>5</v>
      </c>
      <c r="D46" s="593"/>
      <c r="E46" s="83"/>
      <c r="F46" s="593" t="s">
        <v>6</v>
      </c>
      <c r="G46" s="593"/>
    </row>
    <row r="47" spans="1:7" ht="15.75">
      <c r="A47" s="83"/>
      <c r="B47" s="83"/>
      <c r="C47" s="83"/>
      <c r="D47" s="83"/>
      <c r="E47" s="83"/>
      <c r="F47" s="83"/>
      <c r="G47" s="83"/>
    </row>
    <row r="48" spans="1:7" ht="15.75">
      <c r="A48" s="83" t="s">
        <v>7</v>
      </c>
      <c r="B48" s="83"/>
      <c r="C48" s="27"/>
      <c r="D48" s="27"/>
      <c r="E48" s="83"/>
      <c r="F48" s="594" t="s">
        <v>739</v>
      </c>
      <c r="G48" s="594"/>
    </row>
    <row r="49" spans="1:11" ht="15.75">
      <c r="A49" s="84"/>
      <c r="B49" s="84"/>
      <c r="C49" s="593" t="s">
        <v>5</v>
      </c>
      <c r="D49" s="593"/>
      <c r="E49" s="83"/>
      <c r="F49" s="593" t="s">
        <v>6</v>
      </c>
      <c r="G49" s="593"/>
      <c r="K49" s="406" t="s">
        <v>22</v>
      </c>
    </row>
  </sheetData>
  <mergeCells count="51">
    <mergeCell ref="A7:F7"/>
    <mergeCell ref="A2:G2"/>
    <mergeCell ref="A3:G3"/>
    <mergeCell ref="A4:G4"/>
    <mergeCell ref="A5:G5"/>
    <mergeCell ref="A6:G6"/>
    <mergeCell ref="A17:D17"/>
    <mergeCell ref="A8:D9"/>
    <mergeCell ref="E8:E9"/>
    <mergeCell ref="F8:F9"/>
    <mergeCell ref="G8:G9"/>
    <mergeCell ref="A10:D10"/>
    <mergeCell ref="A11:D11"/>
    <mergeCell ref="A12:D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41:D41"/>
    <mergeCell ref="A30:D30"/>
    <mergeCell ref="A31:D31"/>
    <mergeCell ref="A32:D32"/>
    <mergeCell ref="A33:D33"/>
    <mergeCell ref="A34:D34"/>
    <mergeCell ref="A35:D35"/>
    <mergeCell ref="A36:D36"/>
    <mergeCell ref="A37:D37"/>
    <mergeCell ref="A38:D38"/>
    <mergeCell ref="A39:D39"/>
    <mergeCell ref="A40:D40"/>
    <mergeCell ref="F48:G48"/>
    <mergeCell ref="C49:D49"/>
    <mergeCell ref="F49:G49"/>
    <mergeCell ref="A42:D42"/>
    <mergeCell ref="A43:D43"/>
    <mergeCell ref="A44:B44"/>
    <mergeCell ref="F45:G45"/>
    <mergeCell ref="C46:D46"/>
    <mergeCell ref="F46:G46"/>
  </mergeCells>
  <pageMargins left="0.7" right="0.7" top="0.75" bottom="0.75" header="0.3" footer="0.3"/>
</worksheet>
</file>

<file path=xl/worksheets/sheet198.xml><?xml version="1.0" encoding="utf-8"?>
<worksheet xmlns="http://schemas.openxmlformats.org/spreadsheetml/2006/main" xmlns:r="http://schemas.openxmlformats.org/officeDocument/2006/relationships">
  <sheetPr>
    <tabColor rgb="FFFF0000"/>
  </sheetPr>
  <dimension ref="A2:K49"/>
  <sheetViews>
    <sheetView workbookViewId="0">
      <selection activeCell="G20" sqref="G20"/>
    </sheetView>
  </sheetViews>
  <sheetFormatPr defaultRowHeight="15"/>
  <cols>
    <col min="1" max="1" width="9.140625" style="86"/>
    <col min="2" max="2" width="5.85546875" style="86" customWidth="1"/>
    <col min="3" max="3" width="9.140625" style="86"/>
    <col min="4" max="4" width="34.42578125" style="86" customWidth="1"/>
    <col min="5" max="7" width="18" style="86" customWidth="1"/>
    <col min="8" max="16384" width="9.140625" style="406"/>
  </cols>
  <sheetData>
    <row r="2" spans="1:7" ht="15.75">
      <c r="A2" s="605" t="s">
        <v>0</v>
      </c>
      <c r="B2" s="605"/>
      <c r="C2" s="605"/>
      <c r="D2" s="605"/>
      <c r="E2" s="605"/>
      <c r="F2" s="605"/>
      <c r="G2" s="605"/>
    </row>
    <row r="3" spans="1:7" ht="15.75">
      <c r="A3" s="641" t="s">
        <v>383</v>
      </c>
      <c r="B3" s="641"/>
      <c r="C3" s="641"/>
      <c r="D3" s="641"/>
      <c r="E3" s="641"/>
      <c r="F3" s="641"/>
      <c r="G3" s="641"/>
    </row>
    <row r="4" spans="1:7" ht="15.75">
      <c r="A4" s="849" t="s">
        <v>457</v>
      </c>
      <c r="B4" s="849"/>
      <c r="C4" s="849"/>
      <c r="D4" s="849"/>
      <c r="E4" s="849"/>
      <c r="F4" s="849"/>
      <c r="G4" s="849"/>
    </row>
    <row r="5" spans="1:7" ht="15.75">
      <c r="A5" s="593" t="s">
        <v>1</v>
      </c>
      <c r="B5" s="593"/>
      <c r="C5" s="593"/>
      <c r="D5" s="593"/>
      <c r="E5" s="593"/>
      <c r="F5" s="593"/>
      <c r="G5" s="593"/>
    </row>
    <row r="6" spans="1:7" ht="15.75">
      <c r="A6" s="603" t="s">
        <v>447</v>
      </c>
      <c r="B6" s="603"/>
      <c r="C6" s="603"/>
      <c r="D6" s="603"/>
      <c r="E6" s="603"/>
      <c r="F6" s="603"/>
      <c r="G6" s="603"/>
    </row>
    <row r="7" spans="1:7" ht="15.75">
      <c r="A7" s="603"/>
      <c r="B7" s="603"/>
      <c r="C7" s="603"/>
      <c r="D7" s="603"/>
      <c r="E7" s="603"/>
      <c r="F7" s="603"/>
    </row>
    <row r="8" spans="1:7" ht="12.75" customHeight="1">
      <c r="A8" s="687" t="s">
        <v>8</v>
      </c>
      <c r="B8" s="687"/>
      <c r="C8" s="687"/>
      <c r="D8" s="687"/>
      <c r="E8" s="860" t="s">
        <v>890</v>
      </c>
      <c r="F8" s="748" t="s">
        <v>461</v>
      </c>
      <c r="G8" s="748" t="s">
        <v>462</v>
      </c>
    </row>
    <row r="9" spans="1:7" ht="26.25" customHeight="1">
      <c r="A9" s="687"/>
      <c r="B9" s="687"/>
      <c r="C9" s="687"/>
      <c r="D9" s="687"/>
      <c r="E9" s="747"/>
      <c r="F9" s="861"/>
      <c r="G9" s="749"/>
    </row>
    <row r="10" spans="1:7" ht="15.75">
      <c r="A10" s="695" t="s">
        <v>889</v>
      </c>
      <c r="B10" s="695"/>
      <c r="C10" s="695"/>
      <c r="D10" s="695"/>
      <c r="E10" s="79">
        <v>0</v>
      </c>
      <c r="F10" s="79">
        <v>0</v>
      </c>
      <c r="G10" s="81">
        <v>0</v>
      </c>
    </row>
    <row r="11" spans="1:7" ht="15.75">
      <c r="A11" s="698"/>
      <c r="B11" s="699"/>
      <c r="C11" s="699"/>
      <c r="D11" s="700"/>
      <c r="E11" s="79">
        <v>0</v>
      </c>
      <c r="F11" s="79">
        <v>0</v>
      </c>
      <c r="G11" s="81">
        <v>0</v>
      </c>
    </row>
    <row r="12" spans="1:7" ht="15.75">
      <c r="A12" s="698"/>
      <c r="B12" s="699"/>
      <c r="C12" s="699"/>
      <c r="D12" s="700"/>
      <c r="E12" s="79">
        <v>0</v>
      </c>
      <c r="F12" s="79">
        <v>0</v>
      </c>
      <c r="G12" s="81">
        <v>0</v>
      </c>
    </row>
    <row r="13" spans="1:7" ht="15.75">
      <c r="A13" s="698"/>
      <c r="B13" s="699"/>
      <c r="C13" s="699"/>
      <c r="D13" s="700"/>
      <c r="E13" s="79">
        <v>0</v>
      </c>
      <c r="F13" s="79">
        <v>0</v>
      </c>
      <c r="G13" s="81">
        <v>0</v>
      </c>
    </row>
    <row r="14" spans="1:7" ht="15.75">
      <c r="A14" s="698"/>
      <c r="B14" s="699"/>
      <c r="C14" s="699"/>
      <c r="D14" s="700"/>
      <c r="E14" s="79">
        <v>0</v>
      </c>
      <c r="F14" s="79">
        <v>0</v>
      </c>
      <c r="G14" s="81">
        <v>0</v>
      </c>
    </row>
    <row r="15" spans="1:7" ht="15.75">
      <c r="A15" s="698"/>
      <c r="B15" s="699"/>
      <c r="C15" s="699"/>
      <c r="D15" s="700"/>
      <c r="E15" s="79">
        <v>0</v>
      </c>
      <c r="F15" s="79">
        <v>0</v>
      </c>
      <c r="G15" s="81">
        <v>0</v>
      </c>
    </row>
    <row r="16" spans="1:7" ht="15.75">
      <c r="A16" s="698"/>
      <c r="B16" s="699"/>
      <c r="C16" s="699"/>
      <c r="D16" s="700"/>
      <c r="E16" s="79">
        <v>0</v>
      </c>
      <c r="F16" s="79">
        <v>0</v>
      </c>
      <c r="G16" s="81">
        <v>0</v>
      </c>
    </row>
    <row r="17" spans="1:7" ht="15.75">
      <c r="A17" s="698"/>
      <c r="B17" s="699"/>
      <c r="C17" s="699"/>
      <c r="D17" s="700"/>
      <c r="E17" s="79">
        <v>0</v>
      </c>
      <c r="F17" s="79">
        <v>0</v>
      </c>
      <c r="G17" s="81">
        <v>0</v>
      </c>
    </row>
    <row r="18" spans="1:7" ht="15.75">
      <c r="A18" s="698"/>
      <c r="B18" s="699"/>
      <c r="C18" s="699"/>
      <c r="D18" s="700"/>
      <c r="E18" s="79">
        <v>0</v>
      </c>
      <c r="F18" s="79">
        <v>0</v>
      </c>
      <c r="G18" s="81">
        <v>0</v>
      </c>
    </row>
    <row r="19" spans="1:7" ht="15.75">
      <c r="A19" s="698"/>
      <c r="B19" s="699"/>
      <c r="C19" s="699"/>
      <c r="D19" s="700"/>
      <c r="E19" s="79">
        <v>0</v>
      </c>
      <c r="F19" s="79">
        <v>0</v>
      </c>
      <c r="G19" s="81">
        <v>0</v>
      </c>
    </row>
    <row r="20" spans="1:7" ht="15.75">
      <c r="A20" s="698"/>
      <c r="B20" s="699"/>
      <c r="C20" s="699"/>
      <c r="D20" s="700"/>
      <c r="E20" s="79">
        <v>0</v>
      </c>
      <c r="F20" s="79">
        <v>0</v>
      </c>
      <c r="G20" s="81">
        <v>0</v>
      </c>
    </row>
    <row r="21" spans="1:7" ht="15.75">
      <c r="A21" s="698"/>
      <c r="B21" s="699"/>
      <c r="C21" s="699"/>
      <c r="D21" s="700"/>
      <c r="E21" s="79">
        <v>0</v>
      </c>
      <c r="F21" s="79">
        <v>0</v>
      </c>
      <c r="G21" s="81">
        <v>0</v>
      </c>
    </row>
    <row r="22" spans="1:7" ht="15.75">
      <c r="A22" s="698"/>
      <c r="B22" s="699"/>
      <c r="C22" s="699"/>
      <c r="D22" s="700"/>
      <c r="E22" s="79">
        <v>0</v>
      </c>
      <c r="F22" s="79">
        <v>0</v>
      </c>
      <c r="G22" s="81">
        <v>0</v>
      </c>
    </row>
    <row r="23" spans="1:7" ht="15.75">
      <c r="A23" s="698"/>
      <c r="B23" s="699"/>
      <c r="C23" s="699"/>
      <c r="D23" s="700"/>
      <c r="E23" s="79">
        <v>0</v>
      </c>
      <c r="F23" s="79">
        <v>0</v>
      </c>
      <c r="G23" s="81">
        <v>0</v>
      </c>
    </row>
    <row r="24" spans="1:7" ht="15.75">
      <c r="A24" s="698"/>
      <c r="B24" s="699"/>
      <c r="C24" s="699"/>
      <c r="D24" s="700"/>
      <c r="E24" s="79">
        <v>0</v>
      </c>
      <c r="F24" s="79">
        <v>0</v>
      </c>
      <c r="G24" s="81">
        <v>0</v>
      </c>
    </row>
    <row r="25" spans="1:7" ht="15.75">
      <c r="A25" s="698"/>
      <c r="B25" s="699"/>
      <c r="C25" s="699"/>
      <c r="D25" s="700"/>
      <c r="E25" s="79">
        <v>0</v>
      </c>
      <c r="F25" s="79">
        <v>0</v>
      </c>
      <c r="G25" s="81">
        <v>0</v>
      </c>
    </row>
    <row r="26" spans="1:7" ht="15.75">
      <c r="A26" s="698"/>
      <c r="B26" s="699"/>
      <c r="C26" s="699"/>
      <c r="D26" s="700"/>
      <c r="E26" s="79">
        <v>0</v>
      </c>
      <c r="F26" s="79">
        <v>0</v>
      </c>
      <c r="G26" s="81">
        <v>0</v>
      </c>
    </row>
    <row r="27" spans="1:7" ht="15.75">
      <c r="A27" s="698"/>
      <c r="B27" s="699"/>
      <c r="C27" s="699"/>
      <c r="D27" s="700"/>
      <c r="E27" s="79">
        <v>0</v>
      </c>
      <c r="F27" s="79">
        <v>0</v>
      </c>
      <c r="G27" s="81">
        <v>0</v>
      </c>
    </row>
    <row r="28" spans="1:7" ht="15.75">
      <c r="A28" s="698"/>
      <c r="B28" s="699"/>
      <c r="C28" s="699"/>
      <c r="D28" s="700"/>
      <c r="E28" s="79">
        <v>0</v>
      </c>
      <c r="F28" s="79">
        <v>0</v>
      </c>
      <c r="G28" s="81">
        <v>0</v>
      </c>
    </row>
    <row r="29" spans="1:7" ht="15.75">
      <c r="A29" s="698"/>
      <c r="B29" s="699"/>
      <c r="C29" s="699"/>
      <c r="D29" s="700"/>
      <c r="E29" s="79">
        <v>0</v>
      </c>
      <c r="F29" s="79">
        <v>0</v>
      </c>
      <c r="G29" s="81">
        <v>0</v>
      </c>
    </row>
    <row r="30" spans="1:7" ht="15.75">
      <c r="A30" s="698"/>
      <c r="B30" s="699"/>
      <c r="C30" s="699"/>
      <c r="D30" s="700"/>
      <c r="E30" s="79">
        <v>0</v>
      </c>
      <c r="F30" s="79">
        <v>0</v>
      </c>
      <c r="G30" s="81">
        <v>0</v>
      </c>
    </row>
    <row r="31" spans="1:7" ht="15.75">
      <c r="A31" s="695"/>
      <c r="B31" s="695"/>
      <c r="C31" s="695"/>
      <c r="D31" s="695"/>
      <c r="E31" s="79">
        <v>0</v>
      </c>
      <c r="F31" s="79">
        <v>0</v>
      </c>
      <c r="G31" s="81">
        <v>0</v>
      </c>
    </row>
    <row r="32" spans="1:7" ht="15.75">
      <c r="A32" s="695"/>
      <c r="B32" s="695"/>
      <c r="C32" s="695"/>
      <c r="D32" s="695"/>
      <c r="E32" s="79">
        <v>0</v>
      </c>
      <c r="F32" s="79">
        <v>0</v>
      </c>
      <c r="G32" s="81">
        <v>0</v>
      </c>
    </row>
    <row r="33" spans="1:7" ht="15.75">
      <c r="A33" s="695"/>
      <c r="B33" s="695"/>
      <c r="C33" s="695"/>
      <c r="D33" s="695"/>
      <c r="E33" s="79">
        <v>0</v>
      </c>
      <c r="F33" s="79">
        <v>0</v>
      </c>
      <c r="G33" s="81">
        <v>0</v>
      </c>
    </row>
    <row r="34" spans="1:7" ht="15.75">
      <c r="A34" s="695"/>
      <c r="B34" s="695"/>
      <c r="C34" s="695"/>
      <c r="D34" s="695"/>
      <c r="E34" s="79">
        <v>0</v>
      </c>
      <c r="F34" s="79">
        <v>0</v>
      </c>
      <c r="G34" s="81">
        <v>0</v>
      </c>
    </row>
    <row r="35" spans="1:7" ht="15.75">
      <c r="A35" s="695"/>
      <c r="B35" s="695"/>
      <c r="C35" s="695"/>
      <c r="D35" s="695"/>
      <c r="E35" s="79">
        <v>0</v>
      </c>
      <c r="F35" s="79">
        <v>0</v>
      </c>
      <c r="G35" s="81">
        <v>0</v>
      </c>
    </row>
    <row r="36" spans="1:7" ht="15.75">
      <c r="A36" s="695"/>
      <c r="B36" s="695"/>
      <c r="C36" s="695"/>
      <c r="D36" s="695"/>
      <c r="E36" s="79">
        <v>0</v>
      </c>
      <c r="F36" s="79">
        <v>0</v>
      </c>
      <c r="G36" s="81">
        <v>0</v>
      </c>
    </row>
    <row r="37" spans="1:7" ht="15.75">
      <c r="A37" s="695"/>
      <c r="B37" s="695"/>
      <c r="C37" s="695"/>
      <c r="D37" s="695"/>
      <c r="E37" s="79">
        <v>0</v>
      </c>
      <c r="F37" s="79">
        <v>0</v>
      </c>
      <c r="G37" s="81">
        <v>0</v>
      </c>
    </row>
    <row r="38" spans="1:7" ht="15.75">
      <c r="A38" s="696"/>
      <c r="B38" s="696"/>
      <c r="C38" s="696"/>
      <c r="D38" s="696"/>
      <c r="E38" s="79">
        <v>0</v>
      </c>
      <c r="F38" s="79">
        <v>0</v>
      </c>
      <c r="G38" s="81">
        <v>0</v>
      </c>
    </row>
    <row r="39" spans="1:7" ht="15.75">
      <c r="A39" s="696"/>
      <c r="B39" s="696"/>
      <c r="C39" s="696"/>
      <c r="D39" s="696"/>
      <c r="E39" s="79">
        <v>0</v>
      </c>
      <c r="F39" s="79">
        <v>0</v>
      </c>
      <c r="G39" s="81">
        <v>0</v>
      </c>
    </row>
    <row r="40" spans="1:7" ht="15.75">
      <c r="A40" s="696"/>
      <c r="B40" s="696"/>
      <c r="C40" s="696"/>
      <c r="D40" s="696"/>
      <c r="E40" s="79">
        <v>0</v>
      </c>
      <c r="F40" s="79">
        <v>0</v>
      </c>
      <c r="G40" s="81">
        <v>0</v>
      </c>
    </row>
    <row r="41" spans="1:7" ht="15.75">
      <c r="A41" s="696"/>
      <c r="B41" s="696"/>
      <c r="C41" s="696"/>
      <c r="D41" s="696"/>
      <c r="E41" s="79">
        <v>0</v>
      </c>
      <c r="F41" s="79">
        <v>0</v>
      </c>
      <c r="G41" s="81">
        <v>0</v>
      </c>
    </row>
    <row r="42" spans="1:7" ht="15.75">
      <c r="A42" s="599" t="s">
        <v>2</v>
      </c>
      <c r="B42" s="599"/>
      <c r="C42" s="599"/>
      <c r="D42" s="599"/>
      <c r="E42" s="77">
        <f>E10+E31+E32+E33+E34+E35+E36+E37+E38+E39+E40+E41</f>
        <v>0</v>
      </c>
      <c r="F42" s="77">
        <f>F10+F31+F32+F33+F34+F35+F36+F37+F38+F39+F40+F41</f>
        <v>0</v>
      </c>
      <c r="G42" s="77">
        <f>G10+G31+G32+G33+G34+G35+G36+G37+G38+G39+G40+G41</f>
        <v>0</v>
      </c>
    </row>
    <row r="43" spans="1:7" ht="15.75">
      <c r="A43" s="599" t="s">
        <v>3</v>
      </c>
      <c r="B43" s="599"/>
      <c r="C43" s="599"/>
      <c r="D43" s="599"/>
      <c r="E43" s="77">
        <f>E42/1000</f>
        <v>0</v>
      </c>
      <c r="F43" s="77">
        <f>F42/1000</f>
        <v>0</v>
      </c>
      <c r="G43" s="77">
        <f>G42/1000</f>
        <v>0</v>
      </c>
    </row>
    <row r="44" spans="1:7">
      <c r="A44" s="668"/>
      <c r="B44" s="668"/>
    </row>
    <row r="45" spans="1:7" ht="15.75">
      <c r="A45" s="83" t="s">
        <v>4</v>
      </c>
      <c r="B45" s="83"/>
      <c r="C45" s="27"/>
      <c r="D45" s="27"/>
      <c r="E45" s="83"/>
      <c r="F45" s="594" t="s">
        <v>704</v>
      </c>
      <c r="G45" s="594"/>
    </row>
    <row r="46" spans="1:7" ht="15.75">
      <c r="A46" s="83"/>
      <c r="B46" s="83"/>
      <c r="C46" s="593" t="s">
        <v>5</v>
      </c>
      <c r="D46" s="593"/>
      <c r="E46" s="83"/>
      <c r="F46" s="593" t="s">
        <v>6</v>
      </c>
      <c r="G46" s="593"/>
    </row>
    <row r="47" spans="1:7" ht="15.75">
      <c r="A47" s="83"/>
      <c r="B47" s="83"/>
      <c r="C47" s="83"/>
      <c r="D47" s="83"/>
      <c r="E47" s="83"/>
      <c r="F47" s="83"/>
      <c r="G47" s="83"/>
    </row>
    <row r="48" spans="1:7" ht="15.75">
      <c r="A48" s="83" t="s">
        <v>7</v>
      </c>
      <c r="B48" s="83"/>
      <c r="C48" s="27"/>
      <c r="D48" s="27"/>
      <c r="E48" s="83"/>
      <c r="F48" s="594" t="s">
        <v>739</v>
      </c>
      <c r="G48" s="594"/>
    </row>
    <row r="49" spans="1:11" ht="15.75">
      <c r="A49" s="84"/>
      <c r="B49" s="84"/>
      <c r="C49" s="593" t="s">
        <v>5</v>
      </c>
      <c r="D49" s="593"/>
      <c r="E49" s="83"/>
      <c r="F49" s="593" t="s">
        <v>6</v>
      </c>
      <c r="G49" s="593"/>
      <c r="K49" s="406" t="s">
        <v>22</v>
      </c>
    </row>
  </sheetData>
  <mergeCells count="51">
    <mergeCell ref="A7:F7"/>
    <mergeCell ref="A2:G2"/>
    <mergeCell ref="A3:G3"/>
    <mergeCell ref="A4:G4"/>
    <mergeCell ref="A5:G5"/>
    <mergeCell ref="A6:G6"/>
    <mergeCell ref="A17:D17"/>
    <mergeCell ref="A8:D9"/>
    <mergeCell ref="E8:E9"/>
    <mergeCell ref="F8:F9"/>
    <mergeCell ref="G8:G9"/>
    <mergeCell ref="A10:D10"/>
    <mergeCell ref="A11:D11"/>
    <mergeCell ref="A12:D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41:D41"/>
    <mergeCell ref="A30:D30"/>
    <mergeCell ref="A31:D31"/>
    <mergeCell ref="A32:D32"/>
    <mergeCell ref="A33:D33"/>
    <mergeCell ref="A34:D34"/>
    <mergeCell ref="A35:D35"/>
    <mergeCell ref="A36:D36"/>
    <mergeCell ref="A37:D37"/>
    <mergeCell ref="A38:D38"/>
    <mergeCell ref="A39:D39"/>
    <mergeCell ref="A40:D40"/>
    <mergeCell ref="F48:G48"/>
    <mergeCell ref="C49:D49"/>
    <mergeCell ref="F49:G49"/>
    <mergeCell ref="A42:D42"/>
    <mergeCell ref="A43:D43"/>
    <mergeCell ref="A44:B44"/>
    <mergeCell ref="F45:G45"/>
    <mergeCell ref="C46:D46"/>
    <mergeCell ref="F46:G46"/>
  </mergeCells>
  <pageMargins left="0.7" right="0.7" top="0.75" bottom="0.75" header="0.3" footer="0.3"/>
</worksheet>
</file>

<file path=xl/worksheets/sheet19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FE56"/>
  <sheetViews>
    <sheetView tabSelected="1" topLeftCell="A10" zoomScale="110" zoomScaleSheetLayoutView="100" workbookViewId="0">
      <selection activeCell="DF22" sqref="DF22:DR22"/>
    </sheetView>
  </sheetViews>
  <sheetFormatPr defaultColWidth="0.85546875" defaultRowHeight="11.25"/>
  <cols>
    <col min="1" max="60" width="0.85546875" style="29"/>
    <col min="61" max="61" width="0.85546875" style="29" customWidth="1"/>
    <col min="62" max="64" width="0.85546875" style="29"/>
    <col min="65" max="65" width="0.85546875" style="29" customWidth="1"/>
    <col min="66" max="75" width="0.85546875" style="29"/>
    <col min="76" max="77" width="0.85546875" style="29" customWidth="1"/>
    <col min="78" max="16384" width="0.85546875" style="29"/>
  </cols>
  <sheetData>
    <row r="1" spans="1:161" s="32" customFormat="1" ht="13.5" customHeight="1">
      <c r="B1" s="577" t="s">
        <v>265</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577"/>
      <c r="DK1" s="577"/>
      <c r="DL1" s="577"/>
      <c r="DM1" s="577"/>
      <c r="DN1" s="577"/>
      <c r="DO1" s="577"/>
      <c r="DP1" s="577"/>
      <c r="DQ1" s="577"/>
      <c r="DR1" s="577"/>
      <c r="DS1" s="577"/>
      <c r="DT1" s="577"/>
      <c r="DU1" s="577"/>
      <c r="DV1" s="577"/>
      <c r="DW1" s="577"/>
      <c r="DX1" s="577"/>
      <c r="DY1" s="577"/>
      <c r="DZ1" s="577"/>
      <c r="EA1" s="577"/>
      <c r="EB1" s="577"/>
      <c r="EC1" s="577"/>
      <c r="ED1" s="577"/>
      <c r="EE1" s="577"/>
      <c r="EF1" s="577"/>
      <c r="EG1" s="577"/>
      <c r="EH1" s="577"/>
      <c r="EI1" s="577"/>
      <c r="EJ1" s="577"/>
      <c r="EK1" s="577"/>
      <c r="EL1" s="577"/>
      <c r="EM1" s="577"/>
      <c r="EN1" s="577"/>
      <c r="EO1" s="577"/>
      <c r="EP1" s="577"/>
      <c r="EQ1" s="577"/>
      <c r="ER1" s="577"/>
      <c r="ES1" s="577"/>
      <c r="ET1" s="577"/>
      <c r="EU1" s="577"/>
      <c r="EV1" s="577"/>
      <c r="EW1" s="577"/>
      <c r="EX1" s="577"/>
      <c r="EY1" s="577"/>
      <c r="EZ1" s="577"/>
      <c r="FA1" s="577"/>
      <c r="FB1" s="577"/>
      <c r="FC1" s="577"/>
      <c r="FD1" s="577"/>
    </row>
    <row r="3" spans="1:161" ht="11.25" customHeight="1">
      <c r="A3" s="578" t="s">
        <v>266</v>
      </c>
      <c r="B3" s="578"/>
      <c r="C3" s="578"/>
      <c r="D3" s="578"/>
      <c r="E3" s="578"/>
      <c r="F3" s="578"/>
      <c r="G3" s="578"/>
      <c r="H3" s="578"/>
      <c r="I3" s="579" t="s">
        <v>44</v>
      </c>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78" t="s">
        <v>267</v>
      </c>
      <c r="CO3" s="578"/>
      <c r="CP3" s="578"/>
      <c r="CQ3" s="578"/>
      <c r="CR3" s="578"/>
      <c r="CS3" s="578"/>
      <c r="CT3" s="578"/>
      <c r="CU3" s="578"/>
      <c r="CV3" s="578" t="s">
        <v>268</v>
      </c>
      <c r="CW3" s="578"/>
      <c r="CX3" s="578"/>
      <c r="CY3" s="578"/>
      <c r="CZ3" s="578"/>
      <c r="DA3" s="578"/>
      <c r="DB3" s="578"/>
      <c r="DC3" s="578"/>
      <c r="DD3" s="578"/>
      <c r="DE3" s="578"/>
      <c r="DF3" s="579" t="s">
        <v>340</v>
      </c>
      <c r="DG3" s="579"/>
      <c r="DH3" s="579"/>
      <c r="DI3" s="579"/>
      <c r="DJ3" s="579"/>
      <c r="DK3" s="579"/>
      <c r="DL3" s="579"/>
      <c r="DM3" s="579"/>
      <c r="DN3" s="579"/>
      <c r="DO3" s="579"/>
      <c r="DP3" s="579"/>
      <c r="DQ3" s="579"/>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row>
    <row r="4" spans="1:161" ht="11.25" customHeight="1">
      <c r="A4" s="578"/>
      <c r="B4" s="578"/>
      <c r="C4" s="578"/>
      <c r="D4" s="578"/>
      <c r="E4" s="578"/>
      <c r="F4" s="578"/>
      <c r="G4" s="578"/>
      <c r="H4" s="578"/>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8"/>
      <c r="CO4" s="578"/>
      <c r="CP4" s="578"/>
      <c r="CQ4" s="578"/>
      <c r="CR4" s="578"/>
      <c r="CS4" s="578"/>
      <c r="CT4" s="578"/>
      <c r="CU4" s="578"/>
      <c r="CV4" s="578"/>
      <c r="CW4" s="578"/>
      <c r="CX4" s="578"/>
      <c r="CY4" s="578"/>
      <c r="CZ4" s="578"/>
      <c r="DA4" s="578"/>
      <c r="DB4" s="578"/>
      <c r="DC4" s="578"/>
      <c r="DD4" s="578"/>
      <c r="DE4" s="578"/>
      <c r="DF4" s="580" t="s">
        <v>33</v>
      </c>
      <c r="DG4" s="581"/>
      <c r="DH4" s="581"/>
      <c r="DI4" s="581"/>
      <c r="DJ4" s="581"/>
      <c r="DK4" s="582"/>
      <c r="DL4" s="583" t="s">
        <v>441</v>
      </c>
      <c r="DM4" s="584"/>
      <c r="DN4" s="585"/>
      <c r="DO4" s="586" t="s">
        <v>32</v>
      </c>
      <c r="DP4" s="587"/>
      <c r="DQ4" s="587"/>
      <c r="DR4" s="588"/>
      <c r="DS4" s="589" t="s">
        <v>33</v>
      </c>
      <c r="DT4" s="589"/>
      <c r="DU4" s="589"/>
      <c r="DV4" s="589"/>
      <c r="DW4" s="589"/>
      <c r="DX4" s="589"/>
      <c r="DY4" s="590" t="s">
        <v>442</v>
      </c>
      <c r="DZ4" s="590"/>
      <c r="EA4" s="590"/>
      <c r="EB4" s="555" t="s">
        <v>32</v>
      </c>
      <c r="EC4" s="555"/>
      <c r="ED4" s="555"/>
      <c r="EE4" s="555"/>
      <c r="EF4" s="589" t="s">
        <v>33</v>
      </c>
      <c r="EG4" s="589"/>
      <c r="EH4" s="589"/>
      <c r="EI4" s="589"/>
      <c r="EJ4" s="589"/>
      <c r="EK4" s="589"/>
      <c r="EL4" s="590" t="s">
        <v>901</v>
      </c>
      <c r="EM4" s="590"/>
      <c r="EN4" s="590"/>
      <c r="EO4" s="555" t="s">
        <v>32</v>
      </c>
      <c r="EP4" s="555"/>
      <c r="EQ4" s="555"/>
      <c r="ER4" s="555"/>
      <c r="ES4" s="578" t="s">
        <v>46</v>
      </c>
      <c r="ET4" s="578"/>
      <c r="EU4" s="578"/>
      <c r="EV4" s="578"/>
      <c r="EW4" s="578"/>
      <c r="EX4" s="578"/>
      <c r="EY4" s="578"/>
      <c r="EZ4" s="578"/>
      <c r="FA4" s="578"/>
      <c r="FB4" s="578"/>
      <c r="FC4" s="578"/>
      <c r="FD4" s="578"/>
      <c r="FE4" s="578"/>
    </row>
    <row r="5" spans="1:161" ht="39" customHeight="1">
      <c r="A5" s="578"/>
      <c r="B5" s="578"/>
      <c r="C5" s="578"/>
      <c r="D5" s="578"/>
      <c r="E5" s="578"/>
      <c r="F5" s="578"/>
      <c r="G5" s="578"/>
      <c r="H5" s="578"/>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579"/>
      <c r="CI5" s="579"/>
      <c r="CJ5" s="579"/>
      <c r="CK5" s="579"/>
      <c r="CL5" s="579"/>
      <c r="CM5" s="579"/>
      <c r="CN5" s="578"/>
      <c r="CO5" s="578"/>
      <c r="CP5" s="578"/>
      <c r="CQ5" s="578"/>
      <c r="CR5" s="578"/>
      <c r="CS5" s="578"/>
      <c r="CT5" s="578"/>
      <c r="CU5" s="578"/>
      <c r="CV5" s="578"/>
      <c r="CW5" s="578"/>
      <c r="CX5" s="578"/>
      <c r="CY5" s="578"/>
      <c r="CZ5" s="578"/>
      <c r="DA5" s="578"/>
      <c r="DB5" s="578"/>
      <c r="DC5" s="578"/>
      <c r="DD5" s="578"/>
      <c r="DE5" s="578"/>
      <c r="DF5" s="591" t="s">
        <v>269</v>
      </c>
      <c r="DG5" s="591"/>
      <c r="DH5" s="591"/>
      <c r="DI5" s="591"/>
      <c r="DJ5" s="591"/>
      <c r="DK5" s="591"/>
      <c r="DL5" s="591"/>
      <c r="DM5" s="591"/>
      <c r="DN5" s="591"/>
      <c r="DO5" s="591"/>
      <c r="DP5" s="591"/>
      <c r="DQ5" s="591"/>
      <c r="DR5" s="591"/>
      <c r="DS5" s="591" t="s">
        <v>270</v>
      </c>
      <c r="DT5" s="591"/>
      <c r="DU5" s="591"/>
      <c r="DV5" s="591"/>
      <c r="DW5" s="591"/>
      <c r="DX5" s="591"/>
      <c r="DY5" s="591"/>
      <c r="DZ5" s="591"/>
      <c r="EA5" s="591"/>
      <c r="EB5" s="591"/>
      <c r="EC5" s="591"/>
      <c r="ED5" s="591"/>
      <c r="EE5" s="591"/>
      <c r="EF5" s="591" t="s">
        <v>271</v>
      </c>
      <c r="EG5" s="591"/>
      <c r="EH5" s="591"/>
      <c r="EI5" s="591"/>
      <c r="EJ5" s="591"/>
      <c r="EK5" s="591"/>
      <c r="EL5" s="591"/>
      <c r="EM5" s="591"/>
      <c r="EN5" s="591"/>
      <c r="EO5" s="591"/>
      <c r="EP5" s="591"/>
      <c r="EQ5" s="591"/>
      <c r="ER5" s="591"/>
      <c r="ES5" s="578"/>
      <c r="ET5" s="578"/>
      <c r="EU5" s="578"/>
      <c r="EV5" s="578"/>
      <c r="EW5" s="578"/>
      <c r="EX5" s="578"/>
      <c r="EY5" s="578"/>
      <c r="EZ5" s="578"/>
      <c r="FA5" s="578"/>
      <c r="FB5" s="578"/>
      <c r="FC5" s="578"/>
      <c r="FD5" s="578"/>
      <c r="FE5" s="578"/>
    </row>
    <row r="6" spans="1:161">
      <c r="A6" s="572" t="s">
        <v>49</v>
      </c>
      <c r="B6" s="572"/>
      <c r="C6" s="572"/>
      <c r="D6" s="572"/>
      <c r="E6" s="572"/>
      <c r="F6" s="572"/>
      <c r="G6" s="572"/>
      <c r="H6" s="572"/>
      <c r="I6" s="572" t="s">
        <v>50</v>
      </c>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72"/>
      <c r="CH6" s="572"/>
      <c r="CI6" s="572"/>
      <c r="CJ6" s="572"/>
      <c r="CK6" s="572"/>
      <c r="CL6" s="572"/>
      <c r="CM6" s="572"/>
      <c r="CN6" s="572" t="s">
        <v>51</v>
      </c>
      <c r="CO6" s="572"/>
      <c r="CP6" s="572"/>
      <c r="CQ6" s="572"/>
      <c r="CR6" s="572"/>
      <c r="CS6" s="572"/>
      <c r="CT6" s="572"/>
      <c r="CU6" s="572"/>
      <c r="CV6" s="572" t="s">
        <v>52</v>
      </c>
      <c r="CW6" s="572"/>
      <c r="CX6" s="572"/>
      <c r="CY6" s="572"/>
      <c r="CZ6" s="572"/>
      <c r="DA6" s="572"/>
      <c r="DB6" s="572"/>
      <c r="DC6" s="572"/>
      <c r="DD6" s="572"/>
      <c r="DE6" s="572"/>
      <c r="DF6" s="572" t="s">
        <v>53</v>
      </c>
      <c r="DG6" s="572"/>
      <c r="DH6" s="572"/>
      <c r="DI6" s="572"/>
      <c r="DJ6" s="572"/>
      <c r="DK6" s="572"/>
      <c r="DL6" s="572"/>
      <c r="DM6" s="572"/>
      <c r="DN6" s="572"/>
      <c r="DO6" s="572"/>
      <c r="DP6" s="572"/>
      <c r="DQ6" s="572"/>
      <c r="DR6" s="572"/>
      <c r="DS6" s="572" t="s">
        <v>54</v>
      </c>
      <c r="DT6" s="572"/>
      <c r="DU6" s="572"/>
      <c r="DV6" s="572"/>
      <c r="DW6" s="572"/>
      <c r="DX6" s="572"/>
      <c r="DY6" s="572"/>
      <c r="DZ6" s="572"/>
      <c r="EA6" s="572"/>
      <c r="EB6" s="572"/>
      <c r="EC6" s="572"/>
      <c r="ED6" s="572"/>
      <c r="EE6" s="572"/>
      <c r="EF6" s="572" t="s">
        <v>55</v>
      </c>
      <c r="EG6" s="572"/>
      <c r="EH6" s="572"/>
      <c r="EI6" s="572"/>
      <c r="EJ6" s="572"/>
      <c r="EK6" s="572"/>
      <c r="EL6" s="572"/>
      <c r="EM6" s="572"/>
      <c r="EN6" s="572"/>
      <c r="EO6" s="572"/>
      <c r="EP6" s="572"/>
      <c r="EQ6" s="572"/>
      <c r="ER6" s="572"/>
      <c r="ES6" s="572" t="s">
        <v>56</v>
      </c>
      <c r="ET6" s="572"/>
      <c r="EU6" s="572"/>
      <c r="EV6" s="572"/>
      <c r="EW6" s="572"/>
      <c r="EX6" s="572"/>
      <c r="EY6" s="572"/>
      <c r="EZ6" s="572"/>
      <c r="FA6" s="572"/>
      <c r="FB6" s="572"/>
      <c r="FC6" s="572"/>
      <c r="FD6" s="572"/>
      <c r="FE6" s="572"/>
    </row>
    <row r="7" spans="1:161" ht="12.75" customHeight="1">
      <c r="A7" s="573">
        <v>1</v>
      </c>
      <c r="B7" s="573"/>
      <c r="C7" s="573"/>
      <c r="D7" s="573"/>
      <c r="E7" s="573"/>
      <c r="F7" s="573"/>
      <c r="G7" s="573"/>
      <c r="H7" s="573"/>
      <c r="I7" s="574" t="s">
        <v>272</v>
      </c>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73" t="s">
        <v>273</v>
      </c>
      <c r="CO7" s="573"/>
      <c r="CP7" s="573"/>
      <c r="CQ7" s="573"/>
      <c r="CR7" s="573"/>
      <c r="CS7" s="573"/>
      <c r="CT7" s="573"/>
      <c r="CU7" s="573"/>
      <c r="CV7" s="553" t="s">
        <v>21</v>
      </c>
      <c r="CW7" s="553"/>
      <c r="CX7" s="553"/>
      <c r="CY7" s="553"/>
      <c r="CZ7" s="553"/>
      <c r="DA7" s="553"/>
      <c r="DB7" s="553"/>
      <c r="DC7" s="553"/>
      <c r="DD7" s="553"/>
      <c r="DE7" s="553"/>
      <c r="DF7" s="575">
        <f>DF8+DF9+DF10+DF11</f>
        <v>13460165.146900002</v>
      </c>
      <c r="DG7" s="576"/>
      <c r="DH7" s="576"/>
      <c r="DI7" s="576"/>
      <c r="DJ7" s="576"/>
      <c r="DK7" s="576"/>
      <c r="DL7" s="576"/>
      <c r="DM7" s="576"/>
      <c r="DN7" s="576"/>
      <c r="DO7" s="576"/>
      <c r="DP7" s="576"/>
      <c r="DQ7" s="576"/>
      <c r="DR7" s="576"/>
      <c r="DS7" s="575">
        <f>DS8+DS9+DS10+DS11</f>
        <v>7240930.7200000007</v>
      </c>
      <c r="DT7" s="576"/>
      <c r="DU7" s="576"/>
      <c r="DV7" s="576"/>
      <c r="DW7" s="576"/>
      <c r="DX7" s="576"/>
      <c r="DY7" s="576"/>
      <c r="DZ7" s="576"/>
      <c r="EA7" s="576"/>
      <c r="EB7" s="576"/>
      <c r="EC7" s="576"/>
      <c r="ED7" s="576"/>
      <c r="EE7" s="576"/>
      <c r="EF7" s="575">
        <f>EF8+EF9+EF10+EF11</f>
        <v>7228619.0300000012</v>
      </c>
      <c r="EG7" s="576"/>
      <c r="EH7" s="576"/>
      <c r="EI7" s="576"/>
      <c r="EJ7" s="576"/>
      <c r="EK7" s="576"/>
      <c r="EL7" s="576"/>
      <c r="EM7" s="576"/>
      <c r="EN7" s="576"/>
      <c r="EO7" s="576"/>
      <c r="EP7" s="576"/>
      <c r="EQ7" s="576"/>
      <c r="ER7" s="576"/>
      <c r="ES7" s="557"/>
      <c r="ET7" s="557"/>
      <c r="EU7" s="557"/>
      <c r="EV7" s="557"/>
      <c r="EW7" s="557"/>
      <c r="EX7" s="557"/>
      <c r="EY7" s="557"/>
      <c r="EZ7" s="557"/>
      <c r="FA7" s="557"/>
      <c r="FB7" s="557"/>
      <c r="FC7" s="557"/>
      <c r="FD7" s="557"/>
      <c r="FE7" s="557"/>
    </row>
    <row r="8" spans="1:161" ht="66.75" customHeight="1">
      <c r="A8" s="553" t="s">
        <v>274</v>
      </c>
      <c r="B8" s="553"/>
      <c r="C8" s="553"/>
      <c r="D8" s="553"/>
      <c r="E8" s="553"/>
      <c r="F8" s="553"/>
      <c r="G8" s="553"/>
      <c r="H8" s="553"/>
      <c r="I8" s="570" t="s">
        <v>275</v>
      </c>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c r="CG8" s="571"/>
      <c r="CH8" s="571"/>
      <c r="CI8" s="571"/>
      <c r="CJ8" s="571"/>
      <c r="CK8" s="571"/>
      <c r="CL8" s="571"/>
      <c r="CM8" s="571"/>
      <c r="CN8" s="553" t="s">
        <v>276</v>
      </c>
      <c r="CO8" s="553"/>
      <c r="CP8" s="553"/>
      <c r="CQ8" s="553"/>
      <c r="CR8" s="553"/>
      <c r="CS8" s="553"/>
      <c r="CT8" s="553"/>
      <c r="CU8" s="553"/>
      <c r="CV8" s="553" t="s">
        <v>21</v>
      </c>
      <c r="CW8" s="553"/>
      <c r="CX8" s="553"/>
      <c r="CY8" s="553"/>
      <c r="CZ8" s="553"/>
      <c r="DA8" s="553"/>
      <c r="DB8" s="553"/>
      <c r="DC8" s="553"/>
      <c r="DD8" s="553"/>
      <c r="DE8" s="553"/>
      <c r="DF8" s="561">
        <v>0</v>
      </c>
      <c r="DG8" s="561"/>
      <c r="DH8" s="561"/>
      <c r="DI8" s="561"/>
      <c r="DJ8" s="561"/>
      <c r="DK8" s="561"/>
      <c r="DL8" s="561"/>
      <c r="DM8" s="561"/>
      <c r="DN8" s="561"/>
      <c r="DO8" s="561"/>
      <c r="DP8" s="561"/>
      <c r="DQ8" s="561"/>
      <c r="DR8" s="561"/>
      <c r="DS8" s="561">
        <v>0</v>
      </c>
      <c r="DT8" s="561"/>
      <c r="DU8" s="561"/>
      <c r="DV8" s="561"/>
      <c r="DW8" s="561"/>
      <c r="DX8" s="561"/>
      <c r="DY8" s="561"/>
      <c r="DZ8" s="561"/>
      <c r="EA8" s="561"/>
      <c r="EB8" s="561"/>
      <c r="EC8" s="561"/>
      <c r="ED8" s="561"/>
      <c r="EE8" s="561"/>
      <c r="EF8" s="561">
        <v>0</v>
      </c>
      <c r="EG8" s="561"/>
      <c r="EH8" s="561"/>
      <c r="EI8" s="561"/>
      <c r="EJ8" s="561"/>
      <c r="EK8" s="561"/>
      <c r="EL8" s="561"/>
      <c r="EM8" s="561"/>
      <c r="EN8" s="561"/>
      <c r="EO8" s="561"/>
      <c r="EP8" s="561"/>
      <c r="EQ8" s="561"/>
      <c r="ER8" s="561"/>
      <c r="ES8" s="557"/>
      <c r="ET8" s="557"/>
      <c r="EU8" s="557"/>
      <c r="EV8" s="557"/>
      <c r="EW8" s="557"/>
      <c r="EX8" s="557"/>
      <c r="EY8" s="557"/>
      <c r="EZ8" s="557"/>
      <c r="FA8" s="557"/>
      <c r="FB8" s="557"/>
      <c r="FC8" s="557"/>
      <c r="FD8" s="557"/>
      <c r="FE8" s="557"/>
    </row>
    <row r="9" spans="1:161" ht="24" customHeight="1">
      <c r="A9" s="553" t="s">
        <v>277</v>
      </c>
      <c r="B9" s="553"/>
      <c r="C9" s="553"/>
      <c r="D9" s="553"/>
      <c r="E9" s="553"/>
      <c r="F9" s="553"/>
      <c r="G9" s="553"/>
      <c r="H9" s="553"/>
      <c r="I9" s="570" t="s">
        <v>278</v>
      </c>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53" t="s">
        <v>279</v>
      </c>
      <c r="CO9" s="553"/>
      <c r="CP9" s="553"/>
      <c r="CQ9" s="553"/>
      <c r="CR9" s="553"/>
      <c r="CS9" s="553"/>
      <c r="CT9" s="553"/>
      <c r="CU9" s="553"/>
      <c r="CV9" s="553" t="s">
        <v>21</v>
      </c>
      <c r="CW9" s="553"/>
      <c r="CX9" s="553"/>
      <c r="CY9" s="553"/>
      <c r="CZ9" s="553"/>
      <c r="DA9" s="553"/>
      <c r="DB9" s="553"/>
      <c r="DC9" s="553"/>
      <c r="DD9" s="553"/>
      <c r="DE9" s="553"/>
      <c r="DF9" s="561">
        <v>0</v>
      </c>
      <c r="DG9" s="561"/>
      <c r="DH9" s="561"/>
      <c r="DI9" s="561"/>
      <c r="DJ9" s="561"/>
      <c r="DK9" s="561"/>
      <c r="DL9" s="561"/>
      <c r="DM9" s="561"/>
      <c r="DN9" s="561"/>
      <c r="DO9" s="561"/>
      <c r="DP9" s="561"/>
      <c r="DQ9" s="561"/>
      <c r="DR9" s="561"/>
      <c r="DS9" s="561">
        <v>0</v>
      </c>
      <c r="DT9" s="561"/>
      <c r="DU9" s="561"/>
      <c r="DV9" s="561"/>
      <c r="DW9" s="561"/>
      <c r="DX9" s="561"/>
      <c r="DY9" s="561"/>
      <c r="DZ9" s="561"/>
      <c r="EA9" s="561"/>
      <c r="EB9" s="561"/>
      <c r="EC9" s="561"/>
      <c r="ED9" s="561"/>
      <c r="EE9" s="561"/>
      <c r="EF9" s="561">
        <v>0</v>
      </c>
      <c r="EG9" s="561"/>
      <c r="EH9" s="561"/>
      <c r="EI9" s="561"/>
      <c r="EJ9" s="561"/>
      <c r="EK9" s="561"/>
      <c r="EL9" s="561"/>
      <c r="EM9" s="561"/>
      <c r="EN9" s="561"/>
      <c r="EO9" s="561"/>
      <c r="EP9" s="561"/>
      <c r="EQ9" s="561"/>
      <c r="ER9" s="561"/>
      <c r="ES9" s="557"/>
      <c r="ET9" s="557"/>
      <c r="EU9" s="557"/>
      <c r="EV9" s="557"/>
      <c r="EW9" s="557"/>
      <c r="EX9" s="557"/>
      <c r="EY9" s="557"/>
      <c r="EZ9" s="557"/>
      <c r="FA9" s="557"/>
      <c r="FB9" s="557"/>
      <c r="FC9" s="557"/>
      <c r="FD9" s="557"/>
      <c r="FE9" s="557"/>
    </row>
    <row r="10" spans="1:161" ht="24" customHeight="1">
      <c r="A10" s="553" t="s">
        <v>280</v>
      </c>
      <c r="B10" s="553"/>
      <c r="C10" s="553"/>
      <c r="D10" s="553"/>
      <c r="E10" s="553"/>
      <c r="F10" s="553"/>
      <c r="G10" s="553"/>
      <c r="H10" s="553"/>
      <c r="I10" s="570" t="s">
        <v>281</v>
      </c>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53" t="s">
        <v>282</v>
      </c>
      <c r="CO10" s="553"/>
      <c r="CP10" s="553"/>
      <c r="CQ10" s="553"/>
      <c r="CR10" s="553"/>
      <c r="CS10" s="553"/>
      <c r="CT10" s="553"/>
      <c r="CU10" s="553"/>
      <c r="CV10" s="553" t="s">
        <v>21</v>
      </c>
      <c r="CW10" s="553"/>
      <c r="CX10" s="553"/>
      <c r="CY10" s="553"/>
      <c r="CZ10" s="553"/>
      <c r="DA10" s="553"/>
      <c r="DB10" s="553"/>
      <c r="DC10" s="553"/>
      <c r="DD10" s="553"/>
      <c r="DE10" s="553"/>
      <c r="DF10" s="561">
        <v>0</v>
      </c>
      <c r="DG10" s="561"/>
      <c r="DH10" s="561"/>
      <c r="DI10" s="561"/>
      <c r="DJ10" s="561"/>
      <c r="DK10" s="561"/>
      <c r="DL10" s="561"/>
      <c r="DM10" s="561"/>
      <c r="DN10" s="561"/>
      <c r="DO10" s="561"/>
      <c r="DP10" s="561"/>
      <c r="DQ10" s="561"/>
      <c r="DR10" s="561"/>
      <c r="DS10" s="561">
        <v>0</v>
      </c>
      <c r="DT10" s="561"/>
      <c r="DU10" s="561"/>
      <c r="DV10" s="561"/>
      <c r="DW10" s="561"/>
      <c r="DX10" s="561"/>
      <c r="DY10" s="561"/>
      <c r="DZ10" s="561"/>
      <c r="EA10" s="561"/>
      <c r="EB10" s="561"/>
      <c r="EC10" s="561"/>
      <c r="ED10" s="561"/>
      <c r="EE10" s="561"/>
      <c r="EF10" s="561">
        <v>0</v>
      </c>
      <c r="EG10" s="561"/>
      <c r="EH10" s="561"/>
      <c r="EI10" s="561"/>
      <c r="EJ10" s="561"/>
      <c r="EK10" s="561"/>
      <c r="EL10" s="561"/>
      <c r="EM10" s="561"/>
      <c r="EN10" s="561"/>
      <c r="EO10" s="561"/>
      <c r="EP10" s="561"/>
      <c r="EQ10" s="561"/>
      <c r="ER10" s="561"/>
      <c r="ES10" s="557"/>
      <c r="ET10" s="557"/>
      <c r="EU10" s="557"/>
      <c r="EV10" s="557"/>
      <c r="EW10" s="557"/>
      <c r="EX10" s="557"/>
      <c r="EY10" s="557"/>
      <c r="EZ10" s="557"/>
      <c r="FA10" s="557"/>
      <c r="FB10" s="557"/>
      <c r="FC10" s="557"/>
      <c r="FD10" s="557"/>
      <c r="FE10" s="557"/>
    </row>
    <row r="11" spans="1:161" ht="24" customHeight="1">
      <c r="A11" s="553" t="s">
        <v>283</v>
      </c>
      <c r="B11" s="553"/>
      <c r="C11" s="553"/>
      <c r="D11" s="553"/>
      <c r="E11" s="553"/>
      <c r="F11" s="553"/>
      <c r="G11" s="553"/>
      <c r="H11" s="553"/>
      <c r="I11" s="570" t="s">
        <v>284</v>
      </c>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53" t="s">
        <v>285</v>
      </c>
      <c r="CO11" s="553"/>
      <c r="CP11" s="553"/>
      <c r="CQ11" s="553"/>
      <c r="CR11" s="553"/>
      <c r="CS11" s="553"/>
      <c r="CT11" s="553"/>
      <c r="CU11" s="553"/>
      <c r="CV11" s="553" t="s">
        <v>21</v>
      </c>
      <c r="CW11" s="553"/>
      <c r="CX11" s="553"/>
      <c r="CY11" s="553"/>
      <c r="CZ11" s="553"/>
      <c r="DA11" s="553"/>
      <c r="DB11" s="553"/>
      <c r="DC11" s="553"/>
      <c r="DD11" s="553"/>
      <c r="DE11" s="553"/>
      <c r="DF11" s="568">
        <f>DF12+DF15+DF18+DF19</f>
        <v>13460165.146900002</v>
      </c>
      <c r="DG11" s="568"/>
      <c r="DH11" s="568"/>
      <c r="DI11" s="568"/>
      <c r="DJ11" s="568"/>
      <c r="DK11" s="568"/>
      <c r="DL11" s="568"/>
      <c r="DM11" s="568"/>
      <c r="DN11" s="568"/>
      <c r="DO11" s="568"/>
      <c r="DP11" s="568"/>
      <c r="DQ11" s="568"/>
      <c r="DR11" s="568"/>
      <c r="DS11" s="568">
        <f>DS13+DS21</f>
        <v>7240930.7200000007</v>
      </c>
      <c r="DT11" s="568"/>
      <c r="DU11" s="568"/>
      <c r="DV11" s="568"/>
      <c r="DW11" s="568"/>
      <c r="DX11" s="568"/>
      <c r="DY11" s="568"/>
      <c r="DZ11" s="568"/>
      <c r="EA11" s="568"/>
      <c r="EB11" s="568"/>
      <c r="EC11" s="568"/>
      <c r="ED11" s="568"/>
      <c r="EE11" s="568"/>
      <c r="EF11" s="568">
        <f>EF13+EF21</f>
        <v>7228619.0300000012</v>
      </c>
      <c r="EG11" s="568"/>
      <c r="EH11" s="568"/>
      <c r="EI11" s="568"/>
      <c r="EJ11" s="568"/>
      <c r="EK11" s="568"/>
      <c r="EL11" s="568"/>
      <c r="EM11" s="568"/>
      <c r="EN11" s="568"/>
      <c r="EO11" s="568"/>
      <c r="EP11" s="568"/>
      <c r="EQ11" s="568"/>
      <c r="ER11" s="568"/>
      <c r="ES11" s="557"/>
      <c r="ET11" s="557"/>
      <c r="EU11" s="557"/>
      <c r="EV11" s="557"/>
      <c r="EW11" s="557"/>
      <c r="EX11" s="557"/>
      <c r="EY11" s="557"/>
      <c r="EZ11" s="557"/>
      <c r="FA11" s="557"/>
      <c r="FB11" s="557"/>
      <c r="FC11" s="557"/>
      <c r="FD11" s="557"/>
      <c r="FE11" s="557"/>
    </row>
    <row r="12" spans="1:161" ht="34.5" customHeight="1">
      <c r="A12" s="553" t="s">
        <v>286</v>
      </c>
      <c r="B12" s="553"/>
      <c r="C12" s="553"/>
      <c r="D12" s="553"/>
      <c r="E12" s="553"/>
      <c r="F12" s="553"/>
      <c r="G12" s="553"/>
      <c r="H12" s="553"/>
      <c r="I12" s="564" t="s">
        <v>287</v>
      </c>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53" t="s">
        <v>288</v>
      </c>
      <c r="CO12" s="553"/>
      <c r="CP12" s="553"/>
      <c r="CQ12" s="553"/>
      <c r="CR12" s="553"/>
      <c r="CS12" s="553"/>
      <c r="CT12" s="553"/>
      <c r="CU12" s="553"/>
      <c r="CV12" s="553" t="s">
        <v>21</v>
      </c>
      <c r="CW12" s="553"/>
      <c r="CX12" s="553"/>
      <c r="CY12" s="553"/>
      <c r="CZ12" s="553"/>
      <c r="DA12" s="553"/>
      <c r="DB12" s="553"/>
      <c r="DC12" s="553"/>
      <c r="DD12" s="553"/>
      <c r="DE12" s="553"/>
      <c r="DF12" s="568">
        <f>DF13</f>
        <v>7162839.9000000004</v>
      </c>
      <c r="DG12" s="568"/>
      <c r="DH12" s="568"/>
      <c r="DI12" s="568"/>
      <c r="DJ12" s="568"/>
      <c r="DK12" s="568"/>
      <c r="DL12" s="568"/>
      <c r="DM12" s="568"/>
      <c r="DN12" s="568"/>
      <c r="DO12" s="568"/>
      <c r="DP12" s="568"/>
      <c r="DQ12" s="568"/>
      <c r="DR12" s="568"/>
      <c r="DS12" s="568">
        <f>DS13</f>
        <v>7240930.7200000007</v>
      </c>
      <c r="DT12" s="568"/>
      <c r="DU12" s="568"/>
      <c r="DV12" s="568"/>
      <c r="DW12" s="568"/>
      <c r="DX12" s="568"/>
      <c r="DY12" s="568"/>
      <c r="DZ12" s="568"/>
      <c r="EA12" s="568"/>
      <c r="EB12" s="568"/>
      <c r="EC12" s="568"/>
      <c r="ED12" s="568"/>
      <c r="EE12" s="568"/>
      <c r="EF12" s="568">
        <f>EF13</f>
        <v>7228619.0300000012</v>
      </c>
      <c r="EG12" s="568"/>
      <c r="EH12" s="568"/>
      <c r="EI12" s="568"/>
      <c r="EJ12" s="568"/>
      <c r="EK12" s="568"/>
      <c r="EL12" s="568"/>
      <c r="EM12" s="568"/>
      <c r="EN12" s="568"/>
      <c r="EO12" s="568"/>
      <c r="EP12" s="568"/>
      <c r="EQ12" s="568"/>
      <c r="ER12" s="568"/>
      <c r="ES12" s="557"/>
      <c r="ET12" s="557"/>
      <c r="EU12" s="557"/>
      <c r="EV12" s="557"/>
      <c r="EW12" s="557"/>
      <c r="EX12" s="557"/>
      <c r="EY12" s="557"/>
      <c r="EZ12" s="557"/>
      <c r="FA12" s="557"/>
      <c r="FB12" s="557"/>
      <c r="FC12" s="557"/>
      <c r="FD12" s="557"/>
      <c r="FE12" s="557"/>
    </row>
    <row r="13" spans="1:161" ht="24" customHeight="1">
      <c r="A13" s="553" t="s">
        <v>289</v>
      </c>
      <c r="B13" s="553"/>
      <c r="C13" s="553"/>
      <c r="D13" s="553"/>
      <c r="E13" s="553"/>
      <c r="F13" s="553"/>
      <c r="G13" s="553"/>
      <c r="H13" s="553"/>
      <c r="I13" s="562" t="s">
        <v>290</v>
      </c>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53" t="s">
        <v>291</v>
      </c>
      <c r="CO13" s="553"/>
      <c r="CP13" s="553"/>
      <c r="CQ13" s="553"/>
      <c r="CR13" s="553"/>
      <c r="CS13" s="553"/>
      <c r="CT13" s="553"/>
      <c r="CU13" s="553"/>
      <c r="CV13" s="553" t="s">
        <v>21</v>
      </c>
      <c r="CW13" s="553"/>
      <c r="CX13" s="553"/>
      <c r="CY13" s="553"/>
      <c r="CZ13" s="553"/>
      <c r="DA13" s="553"/>
      <c r="DB13" s="553"/>
      <c r="DC13" s="553"/>
      <c r="DD13" s="553"/>
      <c r="DE13" s="553"/>
      <c r="DF13" s="569">
        <f>ПЛАН!E97</f>
        <v>7162839.9000000004</v>
      </c>
      <c r="DG13" s="569"/>
      <c r="DH13" s="569"/>
      <c r="DI13" s="569"/>
      <c r="DJ13" s="569"/>
      <c r="DK13" s="569"/>
      <c r="DL13" s="569"/>
      <c r="DM13" s="569"/>
      <c r="DN13" s="569"/>
      <c r="DO13" s="569"/>
      <c r="DP13" s="569"/>
      <c r="DQ13" s="569"/>
      <c r="DR13" s="569"/>
      <c r="DS13" s="569">
        <f>ПЛАН!F97</f>
        <v>7240930.7200000007</v>
      </c>
      <c r="DT13" s="569"/>
      <c r="DU13" s="569"/>
      <c r="DV13" s="569"/>
      <c r="DW13" s="569"/>
      <c r="DX13" s="569"/>
      <c r="DY13" s="569"/>
      <c r="DZ13" s="569"/>
      <c r="EA13" s="569"/>
      <c r="EB13" s="569"/>
      <c r="EC13" s="569"/>
      <c r="ED13" s="569"/>
      <c r="EE13" s="569"/>
      <c r="EF13" s="569">
        <f>ПЛАН!G97</f>
        <v>7228619.0300000012</v>
      </c>
      <c r="EG13" s="569"/>
      <c r="EH13" s="569"/>
      <c r="EI13" s="569"/>
      <c r="EJ13" s="569"/>
      <c r="EK13" s="569"/>
      <c r="EL13" s="569"/>
      <c r="EM13" s="569"/>
      <c r="EN13" s="569"/>
      <c r="EO13" s="569"/>
      <c r="EP13" s="569"/>
      <c r="EQ13" s="569"/>
      <c r="ER13" s="569"/>
      <c r="ES13" s="557"/>
      <c r="ET13" s="557"/>
      <c r="EU13" s="557"/>
      <c r="EV13" s="557"/>
      <c r="EW13" s="557"/>
      <c r="EX13" s="557"/>
      <c r="EY13" s="557"/>
      <c r="EZ13" s="557"/>
      <c r="FA13" s="557"/>
      <c r="FB13" s="557"/>
      <c r="FC13" s="557"/>
      <c r="FD13" s="557"/>
      <c r="FE13" s="557"/>
    </row>
    <row r="14" spans="1:161" ht="12.75" customHeight="1">
      <c r="A14" s="553" t="s">
        <v>292</v>
      </c>
      <c r="B14" s="553"/>
      <c r="C14" s="553"/>
      <c r="D14" s="553"/>
      <c r="E14" s="553"/>
      <c r="F14" s="553"/>
      <c r="G14" s="553"/>
      <c r="H14" s="553"/>
      <c r="I14" s="566" t="s">
        <v>293</v>
      </c>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53" t="s">
        <v>294</v>
      </c>
      <c r="CO14" s="553"/>
      <c r="CP14" s="553"/>
      <c r="CQ14" s="553"/>
      <c r="CR14" s="553"/>
      <c r="CS14" s="553"/>
      <c r="CT14" s="553"/>
      <c r="CU14" s="553"/>
      <c r="CV14" s="553" t="s">
        <v>21</v>
      </c>
      <c r="CW14" s="553"/>
      <c r="CX14" s="553"/>
      <c r="CY14" s="553"/>
      <c r="CZ14" s="553"/>
      <c r="DA14" s="553"/>
      <c r="DB14" s="553"/>
      <c r="DC14" s="553"/>
      <c r="DD14" s="553"/>
      <c r="DE14" s="553"/>
      <c r="DF14" s="561" t="s">
        <v>24</v>
      </c>
      <c r="DG14" s="561"/>
      <c r="DH14" s="561"/>
      <c r="DI14" s="561"/>
      <c r="DJ14" s="561"/>
      <c r="DK14" s="561"/>
      <c r="DL14" s="561"/>
      <c r="DM14" s="561"/>
      <c r="DN14" s="561"/>
      <c r="DO14" s="561"/>
      <c r="DP14" s="561"/>
      <c r="DQ14" s="561"/>
      <c r="DR14" s="561"/>
      <c r="DS14" s="561" t="s">
        <v>24</v>
      </c>
      <c r="DT14" s="561"/>
      <c r="DU14" s="561"/>
      <c r="DV14" s="561"/>
      <c r="DW14" s="561"/>
      <c r="DX14" s="561"/>
      <c r="DY14" s="561"/>
      <c r="DZ14" s="561"/>
      <c r="EA14" s="561"/>
      <c r="EB14" s="561"/>
      <c r="EC14" s="561"/>
      <c r="ED14" s="561"/>
      <c r="EE14" s="561"/>
      <c r="EF14" s="561" t="s">
        <v>24</v>
      </c>
      <c r="EG14" s="561"/>
      <c r="EH14" s="561"/>
      <c r="EI14" s="561"/>
      <c r="EJ14" s="561"/>
      <c r="EK14" s="561"/>
      <c r="EL14" s="561"/>
      <c r="EM14" s="561"/>
      <c r="EN14" s="561"/>
      <c r="EO14" s="561"/>
      <c r="EP14" s="561"/>
      <c r="EQ14" s="561"/>
      <c r="ER14" s="561"/>
      <c r="ES14" s="557"/>
      <c r="ET14" s="557"/>
      <c r="EU14" s="557"/>
      <c r="EV14" s="557"/>
      <c r="EW14" s="557"/>
      <c r="EX14" s="557"/>
      <c r="EY14" s="557"/>
      <c r="EZ14" s="557"/>
      <c r="FA14" s="557"/>
      <c r="FB14" s="557"/>
      <c r="FC14" s="557"/>
      <c r="FD14" s="557"/>
      <c r="FE14" s="557"/>
    </row>
    <row r="15" spans="1:161" ht="24" customHeight="1">
      <c r="A15" s="553" t="s">
        <v>295</v>
      </c>
      <c r="B15" s="553"/>
      <c r="C15" s="553"/>
      <c r="D15" s="553"/>
      <c r="E15" s="553"/>
      <c r="F15" s="553"/>
      <c r="G15" s="553"/>
      <c r="H15" s="553"/>
      <c r="I15" s="564" t="s">
        <v>296</v>
      </c>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5"/>
      <c r="AV15" s="565"/>
      <c r="AW15" s="565"/>
      <c r="AX15" s="565"/>
      <c r="AY15" s="565"/>
      <c r="AZ15" s="565"/>
      <c r="BA15" s="565"/>
      <c r="BB15" s="565"/>
      <c r="BC15" s="565"/>
      <c r="BD15" s="565"/>
      <c r="BE15" s="565"/>
      <c r="BF15" s="565"/>
      <c r="BG15" s="565"/>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565"/>
      <c r="CF15" s="565"/>
      <c r="CG15" s="565"/>
      <c r="CH15" s="565"/>
      <c r="CI15" s="565"/>
      <c r="CJ15" s="565"/>
      <c r="CK15" s="565"/>
      <c r="CL15" s="565"/>
      <c r="CM15" s="565"/>
      <c r="CN15" s="553" t="s">
        <v>297</v>
      </c>
      <c r="CO15" s="553"/>
      <c r="CP15" s="553"/>
      <c r="CQ15" s="553"/>
      <c r="CR15" s="553"/>
      <c r="CS15" s="553"/>
      <c r="CT15" s="553"/>
      <c r="CU15" s="553"/>
      <c r="CV15" s="553" t="s">
        <v>21</v>
      </c>
      <c r="CW15" s="553"/>
      <c r="CX15" s="553"/>
      <c r="CY15" s="553"/>
      <c r="CZ15" s="553"/>
      <c r="DA15" s="553"/>
      <c r="DB15" s="553"/>
      <c r="DC15" s="553"/>
      <c r="DD15" s="553"/>
      <c r="DE15" s="553"/>
      <c r="DF15" s="568">
        <v>0</v>
      </c>
      <c r="DG15" s="568"/>
      <c r="DH15" s="568"/>
      <c r="DI15" s="568"/>
      <c r="DJ15" s="568"/>
      <c r="DK15" s="568"/>
      <c r="DL15" s="568"/>
      <c r="DM15" s="568"/>
      <c r="DN15" s="568"/>
      <c r="DO15" s="568"/>
      <c r="DP15" s="568"/>
      <c r="DQ15" s="568"/>
      <c r="DR15" s="568"/>
      <c r="DS15" s="568">
        <f t="shared" ref="DS15" si="0">DS16</f>
        <v>0</v>
      </c>
      <c r="DT15" s="568"/>
      <c r="DU15" s="568"/>
      <c r="DV15" s="568"/>
      <c r="DW15" s="568"/>
      <c r="DX15" s="568"/>
      <c r="DY15" s="568"/>
      <c r="DZ15" s="568"/>
      <c r="EA15" s="568"/>
      <c r="EB15" s="568"/>
      <c r="EC15" s="568"/>
      <c r="ED15" s="568"/>
      <c r="EE15" s="568"/>
      <c r="EF15" s="568">
        <f t="shared" ref="EF15" si="1">EF16</f>
        <v>0</v>
      </c>
      <c r="EG15" s="568"/>
      <c r="EH15" s="568"/>
      <c r="EI15" s="568"/>
      <c r="EJ15" s="568"/>
      <c r="EK15" s="568"/>
      <c r="EL15" s="568"/>
      <c r="EM15" s="568"/>
      <c r="EN15" s="568"/>
      <c r="EO15" s="568"/>
      <c r="EP15" s="568"/>
      <c r="EQ15" s="568"/>
      <c r="ER15" s="568"/>
      <c r="ES15" s="557"/>
      <c r="ET15" s="557"/>
      <c r="EU15" s="557"/>
      <c r="EV15" s="557"/>
      <c r="EW15" s="557"/>
      <c r="EX15" s="557"/>
      <c r="EY15" s="557"/>
      <c r="EZ15" s="557"/>
      <c r="FA15" s="557"/>
      <c r="FB15" s="557"/>
      <c r="FC15" s="557"/>
      <c r="FD15" s="557"/>
      <c r="FE15" s="557"/>
    </row>
    <row r="16" spans="1:161" ht="24" customHeight="1">
      <c r="A16" s="553" t="s">
        <v>298</v>
      </c>
      <c r="B16" s="553"/>
      <c r="C16" s="553"/>
      <c r="D16" s="553"/>
      <c r="E16" s="553"/>
      <c r="F16" s="553"/>
      <c r="G16" s="553"/>
      <c r="H16" s="553"/>
      <c r="I16" s="562" t="s">
        <v>290</v>
      </c>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53" t="s">
        <v>299</v>
      </c>
      <c r="CO16" s="553"/>
      <c r="CP16" s="553"/>
      <c r="CQ16" s="553"/>
      <c r="CR16" s="553"/>
      <c r="CS16" s="553"/>
      <c r="CT16" s="553"/>
      <c r="CU16" s="553"/>
      <c r="CV16" s="553" t="s">
        <v>21</v>
      </c>
      <c r="CW16" s="553"/>
      <c r="CX16" s="553"/>
      <c r="CY16" s="553"/>
      <c r="CZ16" s="553"/>
      <c r="DA16" s="553"/>
      <c r="DB16" s="553"/>
      <c r="DC16" s="553"/>
      <c r="DD16" s="553"/>
      <c r="DE16" s="553"/>
      <c r="DF16" s="561">
        <v>0</v>
      </c>
      <c r="DG16" s="561"/>
      <c r="DH16" s="561"/>
      <c r="DI16" s="561"/>
      <c r="DJ16" s="561"/>
      <c r="DK16" s="561"/>
      <c r="DL16" s="561"/>
      <c r="DM16" s="561"/>
      <c r="DN16" s="561"/>
      <c r="DO16" s="561"/>
      <c r="DP16" s="561"/>
      <c r="DQ16" s="561"/>
      <c r="DR16" s="561"/>
      <c r="DS16" s="561">
        <f>ПЛАН!R456+ПЛАН!R459+ПЛАН!R463+ПЛАН!R466+ПЛАН!R468+ПЛАН!R471+ПЛАН!R472</f>
        <v>0</v>
      </c>
      <c r="DT16" s="561"/>
      <c r="DU16" s="561"/>
      <c r="DV16" s="561"/>
      <c r="DW16" s="561"/>
      <c r="DX16" s="561"/>
      <c r="DY16" s="561"/>
      <c r="DZ16" s="561"/>
      <c r="EA16" s="561"/>
      <c r="EB16" s="561"/>
      <c r="EC16" s="561"/>
      <c r="ED16" s="561"/>
      <c r="EE16" s="561"/>
      <c r="EF16" s="561">
        <f>ПЛАН!AE456+ПЛАН!AE459+ПЛАН!AE463+ПЛАН!AE466+ПЛАН!AE468+ПЛАН!AE471+ПЛАН!AE472</f>
        <v>0</v>
      </c>
      <c r="EG16" s="561"/>
      <c r="EH16" s="561"/>
      <c r="EI16" s="561"/>
      <c r="EJ16" s="561"/>
      <c r="EK16" s="561"/>
      <c r="EL16" s="561"/>
      <c r="EM16" s="561"/>
      <c r="EN16" s="561"/>
      <c r="EO16" s="561"/>
      <c r="EP16" s="561"/>
      <c r="EQ16" s="561"/>
      <c r="ER16" s="561"/>
      <c r="ES16" s="557"/>
      <c r="ET16" s="557"/>
      <c r="EU16" s="557"/>
      <c r="EV16" s="557"/>
      <c r="EW16" s="557"/>
      <c r="EX16" s="557"/>
      <c r="EY16" s="557"/>
      <c r="EZ16" s="557"/>
      <c r="FA16" s="557"/>
      <c r="FB16" s="557"/>
      <c r="FC16" s="557"/>
      <c r="FD16" s="557"/>
      <c r="FE16" s="557"/>
    </row>
    <row r="17" spans="1:161" ht="12.75" customHeight="1">
      <c r="A17" s="553" t="s">
        <v>300</v>
      </c>
      <c r="B17" s="553"/>
      <c r="C17" s="553"/>
      <c r="D17" s="553"/>
      <c r="E17" s="553"/>
      <c r="F17" s="553"/>
      <c r="G17" s="553"/>
      <c r="H17" s="553"/>
      <c r="I17" s="566" t="s">
        <v>293</v>
      </c>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567"/>
      <c r="CJ17" s="567"/>
      <c r="CK17" s="567"/>
      <c r="CL17" s="567"/>
      <c r="CM17" s="567"/>
      <c r="CN17" s="553" t="s">
        <v>301</v>
      </c>
      <c r="CO17" s="553"/>
      <c r="CP17" s="553"/>
      <c r="CQ17" s="553"/>
      <c r="CR17" s="553"/>
      <c r="CS17" s="553"/>
      <c r="CT17" s="553"/>
      <c r="CU17" s="553"/>
      <c r="CV17" s="553" t="s">
        <v>21</v>
      </c>
      <c r="CW17" s="553"/>
      <c r="CX17" s="553"/>
      <c r="CY17" s="553"/>
      <c r="CZ17" s="553"/>
      <c r="DA17" s="553"/>
      <c r="DB17" s="553"/>
      <c r="DC17" s="553"/>
      <c r="DD17" s="553"/>
      <c r="DE17" s="553"/>
      <c r="DF17" s="561" t="s">
        <v>24</v>
      </c>
      <c r="DG17" s="561"/>
      <c r="DH17" s="561"/>
      <c r="DI17" s="561"/>
      <c r="DJ17" s="561"/>
      <c r="DK17" s="561"/>
      <c r="DL17" s="561"/>
      <c r="DM17" s="561"/>
      <c r="DN17" s="561"/>
      <c r="DO17" s="561"/>
      <c r="DP17" s="561"/>
      <c r="DQ17" s="561"/>
      <c r="DR17" s="561"/>
      <c r="DS17" s="561" t="s">
        <v>24</v>
      </c>
      <c r="DT17" s="561"/>
      <c r="DU17" s="561"/>
      <c r="DV17" s="561"/>
      <c r="DW17" s="561"/>
      <c r="DX17" s="561"/>
      <c r="DY17" s="561"/>
      <c r="DZ17" s="561"/>
      <c r="EA17" s="561"/>
      <c r="EB17" s="561"/>
      <c r="EC17" s="561"/>
      <c r="ED17" s="561"/>
      <c r="EE17" s="561"/>
      <c r="EF17" s="561" t="s">
        <v>24</v>
      </c>
      <c r="EG17" s="561"/>
      <c r="EH17" s="561"/>
      <c r="EI17" s="561"/>
      <c r="EJ17" s="561"/>
      <c r="EK17" s="561"/>
      <c r="EL17" s="561"/>
      <c r="EM17" s="561"/>
      <c r="EN17" s="561"/>
      <c r="EO17" s="561"/>
      <c r="EP17" s="561"/>
      <c r="EQ17" s="561"/>
      <c r="ER17" s="561"/>
      <c r="ES17" s="557"/>
      <c r="ET17" s="557"/>
      <c r="EU17" s="557"/>
      <c r="EV17" s="557"/>
      <c r="EW17" s="557"/>
      <c r="EX17" s="557"/>
      <c r="EY17" s="557"/>
      <c r="EZ17" s="557"/>
      <c r="FA17" s="557"/>
      <c r="FB17" s="557"/>
      <c r="FC17" s="557"/>
      <c r="FD17" s="557"/>
      <c r="FE17" s="557"/>
    </row>
    <row r="18" spans="1:161" ht="12.75" customHeight="1">
      <c r="A18" s="553" t="s">
        <v>302</v>
      </c>
      <c r="B18" s="553"/>
      <c r="C18" s="553"/>
      <c r="D18" s="553"/>
      <c r="E18" s="553"/>
      <c r="F18" s="553"/>
      <c r="G18" s="553"/>
      <c r="H18" s="553"/>
      <c r="I18" s="564" t="s">
        <v>303</v>
      </c>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53" t="s">
        <v>304</v>
      </c>
      <c r="CO18" s="553"/>
      <c r="CP18" s="553"/>
      <c r="CQ18" s="553"/>
      <c r="CR18" s="553"/>
      <c r="CS18" s="553"/>
      <c r="CT18" s="553"/>
      <c r="CU18" s="553"/>
      <c r="CV18" s="553" t="s">
        <v>21</v>
      </c>
      <c r="CW18" s="553"/>
      <c r="CX18" s="553"/>
      <c r="CY18" s="553"/>
      <c r="CZ18" s="553"/>
      <c r="DA18" s="553"/>
      <c r="DB18" s="553"/>
      <c r="DC18" s="553"/>
      <c r="DD18" s="553"/>
      <c r="DE18" s="553"/>
      <c r="DF18" s="556">
        <v>0</v>
      </c>
      <c r="DG18" s="556"/>
      <c r="DH18" s="556"/>
      <c r="DI18" s="556"/>
      <c r="DJ18" s="556"/>
      <c r="DK18" s="556"/>
      <c r="DL18" s="556"/>
      <c r="DM18" s="556"/>
      <c r="DN18" s="556"/>
      <c r="DO18" s="556"/>
      <c r="DP18" s="556"/>
      <c r="DQ18" s="556"/>
      <c r="DR18" s="556"/>
      <c r="DS18" s="556">
        <v>0</v>
      </c>
      <c r="DT18" s="556"/>
      <c r="DU18" s="556"/>
      <c r="DV18" s="556"/>
      <c r="DW18" s="556"/>
      <c r="DX18" s="556"/>
      <c r="DY18" s="556"/>
      <c r="DZ18" s="556"/>
      <c r="EA18" s="556"/>
      <c r="EB18" s="556"/>
      <c r="EC18" s="556"/>
      <c r="ED18" s="556"/>
      <c r="EE18" s="556"/>
      <c r="EF18" s="556">
        <v>0</v>
      </c>
      <c r="EG18" s="556"/>
      <c r="EH18" s="556"/>
      <c r="EI18" s="556"/>
      <c r="EJ18" s="556"/>
      <c r="EK18" s="556"/>
      <c r="EL18" s="556"/>
      <c r="EM18" s="556"/>
      <c r="EN18" s="556"/>
      <c r="EO18" s="556"/>
      <c r="EP18" s="556"/>
      <c r="EQ18" s="556"/>
      <c r="ER18" s="556"/>
      <c r="ES18" s="557"/>
      <c r="ET18" s="557"/>
      <c r="EU18" s="557"/>
      <c r="EV18" s="557"/>
      <c r="EW18" s="557"/>
      <c r="EX18" s="557"/>
      <c r="EY18" s="557"/>
      <c r="EZ18" s="557"/>
      <c r="FA18" s="557"/>
      <c r="FB18" s="557"/>
      <c r="FC18" s="557"/>
      <c r="FD18" s="557"/>
      <c r="FE18" s="557"/>
    </row>
    <row r="19" spans="1:161">
      <c r="A19" s="553" t="s">
        <v>305</v>
      </c>
      <c r="B19" s="553"/>
      <c r="C19" s="553"/>
      <c r="D19" s="553"/>
      <c r="E19" s="553"/>
      <c r="F19" s="553"/>
      <c r="G19" s="553"/>
      <c r="H19" s="553"/>
      <c r="I19" s="564" t="s">
        <v>306</v>
      </c>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53" t="s">
        <v>307</v>
      </c>
      <c r="CO19" s="553"/>
      <c r="CP19" s="553"/>
      <c r="CQ19" s="553"/>
      <c r="CR19" s="553"/>
      <c r="CS19" s="553"/>
      <c r="CT19" s="553"/>
      <c r="CU19" s="553"/>
      <c r="CV19" s="553" t="s">
        <v>21</v>
      </c>
      <c r="CW19" s="553"/>
      <c r="CX19" s="553"/>
      <c r="CY19" s="553"/>
      <c r="CZ19" s="553"/>
      <c r="DA19" s="553"/>
      <c r="DB19" s="553"/>
      <c r="DC19" s="553"/>
      <c r="DD19" s="553"/>
      <c r="DE19" s="553"/>
      <c r="DF19" s="556">
        <f>DF20+DF21</f>
        <v>6297325.2469000006</v>
      </c>
      <c r="DG19" s="556"/>
      <c r="DH19" s="556"/>
      <c r="DI19" s="556"/>
      <c r="DJ19" s="556"/>
      <c r="DK19" s="556"/>
      <c r="DL19" s="556"/>
      <c r="DM19" s="556"/>
      <c r="DN19" s="556"/>
      <c r="DO19" s="556"/>
      <c r="DP19" s="556"/>
      <c r="DQ19" s="556"/>
      <c r="DR19" s="556"/>
      <c r="DS19" s="556">
        <v>0</v>
      </c>
      <c r="DT19" s="556"/>
      <c r="DU19" s="556"/>
      <c r="DV19" s="556"/>
      <c r="DW19" s="556"/>
      <c r="DX19" s="556"/>
      <c r="DY19" s="556"/>
      <c r="DZ19" s="556"/>
      <c r="EA19" s="556"/>
      <c r="EB19" s="556"/>
      <c r="EC19" s="556"/>
      <c r="ED19" s="556"/>
      <c r="EE19" s="556"/>
      <c r="EF19" s="556">
        <v>0</v>
      </c>
      <c r="EG19" s="556"/>
      <c r="EH19" s="556"/>
      <c r="EI19" s="556"/>
      <c r="EJ19" s="556"/>
      <c r="EK19" s="556"/>
      <c r="EL19" s="556"/>
      <c r="EM19" s="556"/>
      <c r="EN19" s="556"/>
      <c r="EO19" s="556"/>
      <c r="EP19" s="556"/>
      <c r="EQ19" s="556"/>
      <c r="ER19" s="556"/>
      <c r="ES19" s="557"/>
      <c r="ET19" s="557"/>
      <c r="EU19" s="557"/>
      <c r="EV19" s="557"/>
      <c r="EW19" s="557"/>
      <c r="EX19" s="557"/>
      <c r="EY19" s="557"/>
      <c r="EZ19" s="557"/>
      <c r="FA19" s="557"/>
      <c r="FB19" s="557"/>
      <c r="FC19" s="557"/>
      <c r="FD19" s="557"/>
      <c r="FE19" s="557"/>
    </row>
    <row r="20" spans="1:161" ht="24" customHeight="1">
      <c r="A20" s="553" t="s">
        <v>308</v>
      </c>
      <c r="B20" s="553"/>
      <c r="C20" s="553"/>
      <c r="D20" s="553"/>
      <c r="E20" s="553"/>
      <c r="F20" s="553"/>
      <c r="G20" s="553"/>
      <c r="H20" s="553"/>
      <c r="I20" s="562" t="s">
        <v>290</v>
      </c>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53" t="s">
        <v>309</v>
      </c>
      <c r="CO20" s="553"/>
      <c r="CP20" s="553"/>
      <c r="CQ20" s="553"/>
      <c r="CR20" s="553"/>
      <c r="CS20" s="553"/>
      <c r="CT20" s="553"/>
      <c r="CU20" s="553"/>
      <c r="CV20" s="553" t="s">
        <v>21</v>
      </c>
      <c r="CW20" s="553"/>
      <c r="CX20" s="553"/>
      <c r="CY20" s="553"/>
      <c r="CZ20" s="553"/>
      <c r="DA20" s="553"/>
      <c r="DB20" s="553"/>
      <c r="DC20" s="553"/>
      <c r="DD20" s="553"/>
      <c r="DE20" s="553"/>
      <c r="DF20" s="561">
        <v>0</v>
      </c>
      <c r="DG20" s="561"/>
      <c r="DH20" s="561"/>
      <c r="DI20" s="561"/>
      <c r="DJ20" s="561"/>
      <c r="DK20" s="561"/>
      <c r="DL20" s="561"/>
      <c r="DM20" s="561"/>
      <c r="DN20" s="561"/>
      <c r="DO20" s="561"/>
      <c r="DP20" s="561"/>
      <c r="DQ20" s="561"/>
      <c r="DR20" s="561"/>
      <c r="DS20" s="561">
        <v>0</v>
      </c>
      <c r="DT20" s="561"/>
      <c r="DU20" s="561"/>
      <c r="DV20" s="561"/>
      <c r="DW20" s="561"/>
      <c r="DX20" s="561"/>
      <c r="DY20" s="561"/>
      <c r="DZ20" s="561"/>
      <c r="EA20" s="561"/>
      <c r="EB20" s="561"/>
      <c r="EC20" s="561"/>
      <c r="ED20" s="561"/>
      <c r="EE20" s="561"/>
      <c r="EF20" s="561">
        <v>0</v>
      </c>
      <c r="EG20" s="561"/>
      <c r="EH20" s="561"/>
      <c r="EI20" s="561"/>
      <c r="EJ20" s="561"/>
      <c r="EK20" s="561"/>
      <c r="EL20" s="561"/>
      <c r="EM20" s="561"/>
      <c r="EN20" s="561"/>
      <c r="EO20" s="561"/>
      <c r="EP20" s="561"/>
      <c r="EQ20" s="561"/>
      <c r="ER20" s="561"/>
      <c r="ES20" s="557"/>
      <c r="ET20" s="557"/>
      <c r="EU20" s="557"/>
      <c r="EV20" s="557"/>
      <c r="EW20" s="557"/>
      <c r="EX20" s="557"/>
      <c r="EY20" s="557"/>
      <c r="EZ20" s="557"/>
      <c r="FA20" s="557"/>
      <c r="FB20" s="557"/>
      <c r="FC20" s="557"/>
      <c r="FD20" s="557"/>
      <c r="FE20" s="557"/>
    </row>
    <row r="21" spans="1:161">
      <c r="A21" s="553" t="s">
        <v>310</v>
      </c>
      <c r="B21" s="553"/>
      <c r="C21" s="553"/>
      <c r="D21" s="553"/>
      <c r="E21" s="553"/>
      <c r="F21" s="553"/>
      <c r="G21" s="553"/>
      <c r="H21" s="553"/>
      <c r="I21" s="562" t="s">
        <v>311</v>
      </c>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53" t="s">
        <v>312</v>
      </c>
      <c r="CO21" s="553"/>
      <c r="CP21" s="553"/>
      <c r="CQ21" s="553"/>
      <c r="CR21" s="553"/>
      <c r="CS21" s="553"/>
      <c r="CT21" s="553"/>
      <c r="CU21" s="553"/>
      <c r="CV21" s="553" t="s">
        <v>21</v>
      </c>
      <c r="CW21" s="553"/>
      <c r="CX21" s="553"/>
      <c r="CY21" s="553"/>
      <c r="CZ21" s="553"/>
      <c r="DA21" s="553"/>
      <c r="DB21" s="553"/>
      <c r="DC21" s="553"/>
      <c r="DD21" s="553"/>
      <c r="DE21" s="553"/>
      <c r="DF21" s="561">
        <f>ПЛАН!E316+ПЛАН!E370+ПЛАН!E423+ПЛАН!E504+ПЛАН!E537+ПЛАН!E540+ПЛАН!E544</f>
        <v>6297325.2469000006</v>
      </c>
      <c r="DG21" s="561"/>
      <c r="DH21" s="561"/>
      <c r="DI21" s="561"/>
      <c r="DJ21" s="561"/>
      <c r="DK21" s="561"/>
      <c r="DL21" s="561"/>
      <c r="DM21" s="561"/>
      <c r="DN21" s="561"/>
      <c r="DO21" s="561"/>
      <c r="DP21" s="561"/>
      <c r="DQ21" s="561"/>
      <c r="DR21" s="561"/>
      <c r="DS21" s="561">
        <f>ПЛАН!R316+ПЛАН!R370+ПЛАН!R423+ПЛАН!R504+ПЛАН!R537+ПЛАН!R540+ПЛАН!R544</f>
        <v>0</v>
      </c>
      <c r="DT21" s="561"/>
      <c r="DU21" s="561"/>
      <c r="DV21" s="561"/>
      <c r="DW21" s="561"/>
      <c r="DX21" s="561"/>
      <c r="DY21" s="561"/>
      <c r="DZ21" s="561"/>
      <c r="EA21" s="561"/>
      <c r="EB21" s="561"/>
      <c r="EC21" s="561"/>
      <c r="ED21" s="561"/>
      <c r="EE21" s="561"/>
      <c r="EF21" s="561">
        <f>ПЛАН!AE316+ПЛАН!AE370+ПЛАН!AE423+ПЛАН!AE504+ПЛАН!AE537+ПЛАН!AE540+ПЛАН!AE544</f>
        <v>0</v>
      </c>
      <c r="EG21" s="561"/>
      <c r="EH21" s="561"/>
      <c r="EI21" s="561"/>
      <c r="EJ21" s="561"/>
      <c r="EK21" s="561"/>
      <c r="EL21" s="561"/>
      <c r="EM21" s="561"/>
      <c r="EN21" s="561"/>
      <c r="EO21" s="561"/>
      <c r="EP21" s="561"/>
      <c r="EQ21" s="561"/>
      <c r="ER21" s="561"/>
      <c r="ES21" s="557"/>
      <c r="ET21" s="557"/>
      <c r="EU21" s="557"/>
      <c r="EV21" s="557"/>
      <c r="EW21" s="557"/>
      <c r="EX21" s="557"/>
      <c r="EY21" s="557"/>
      <c r="EZ21" s="557"/>
      <c r="FA21" s="557"/>
      <c r="FB21" s="557"/>
      <c r="FC21" s="557"/>
      <c r="FD21" s="557"/>
      <c r="FE21" s="557"/>
    </row>
    <row r="22" spans="1:161" ht="24" customHeight="1">
      <c r="A22" s="553" t="s">
        <v>50</v>
      </c>
      <c r="B22" s="553"/>
      <c r="C22" s="553"/>
      <c r="D22" s="553"/>
      <c r="E22" s="553"/>
      <c r="F22" s="553"/>
      <c r="G22" s="553"/>
      <c r="H22" s="553"/>
      <c r="I22" s="554" t="s">
        <v>313</v>
      </c>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555"/>
      <c r="BR22" s="555"/>
      <c r="BS22" s="555"/>
      <c r="BT22" s="555"/>
      <c r="BU22" s="555"/>
      <c r="BV22" s="555"/>
      <c r="BW22" s="555"/>
      <c r="BX22" s="555"/>
      <c r="BY22" s="555"/>
      <c r="BZ22" s="555"/>
      <c r="CA22" s="555"/>
      <c r="CB22" s="555"/>
      <c r="CC22" s="555"/>
      <c r="CD22" s="555"/>
      <c r="CE22" s="555"/>
      <c r="CF22" s="555"/>
      <c r="CG22" s="555"/>
      <c r="CH22" s="555"/>
      <c r="CI22" s="555"/>
      <c r="CJ22" s="555"/>
      <c r="CK22" s="555"/>
      <c r="CL22" s="555"/>
      <c r="CM22" s="555"/>
      <c r="CN22" s="553" t="s">
        <v>314</v>
      </c>
      <c r="CO22" s="553"/>
      <c r="CP22" s="553"/>
      <c r="CQ22" s="553"/>
      <c r="CR22" s="553"/>
      <c r="CS22" s="553"/>
      <c r="CT22" s="553"/>
      <c r="CU22" s="553"/>
      <c r="CV22" s="553" t="s">
        <v>21</v>
      </c>
      <c r="CW22" s="553"/>
      <c r="CX22" s="553"/>
      <c r="CY22" s="553"/>
      <c r="CZ22" s="553"/>
      <c r="DA22" s="553"/>
      <c r="DB22" s="553"/>
      <c r="DC22" s="553"/>
      <c r="DD22" s="553"/>
      <c r="DE22" s="553"/>
      <c r="DF22" s="556">
        <f>DF24</f>
        <v>7162839.9000000004</v>
      </c>
      <c r="DG22" s="556"/>
      <c r="DH22" s="556"/>
      <c r="DI22" s="556"/>
      <c r="DJ22" s="556"/>
      <c r="DK22" s="556"/>
      <c r="DL22" s="556"/>
      <c r="DM22" s="556"/>
      <c r="DN22" s="556"/>
      <c r="DO22" s="556"/>
      <c r="DP22" s="556"/>
      <c r="DQ22" s="556"/>
      <c r="DR22" s="556"/>
      <c r="DS22" s="556">
        <f>DS24</f>
        <v>0</v>
      </c>
      <c r="DT22" s="556"/>
      <c r="DU22" s="556"/>
      <c r="DV22" s="556"/>
      <c r="DW22" s="556"/>
      <c r="DX22" s="556"/>
      <c r="DY22" s="556"/>
      <c r="DZ22" s="556"/>
      <c r="EA22" s="556"/>
      <c r="EB22" s="556"/>
      <c r="EC22" s="556"/>
      <c r="ED22" s="556"/>
      <c r="EE22" s="556"/>
      <c r="EF22" s="556">
        <f>EF24</f>
        <v>0</v>
      </c>
      <c r="EG22" s="556"/>
      <c r="EH22" s="556"/>
      <c r="EI22" s="556"/>
      <c r="EJ22" s="556"/>
      <c r="EK22" s="556"/>
      <c r="EL22" s="556"/>
      <c r="EM22" s="556"/>
      <c r="EN22" s="556"/>
      <c r="EO22" s="556"/>
      <c r="EP22" s="556"/>
      <c r="EQ22" s="556"/>
      <c r="ER22" s="556"/>
      <c r="ES22" s="557"/>
      <c r="ET22" s="557"/>
      <c r="EU22" s="557"/>
      <c r="EV22" s="557"/>
      <c r="EW22" s="557"/>
      <c r="EX22" s="557"/>
      <c r="EY22" s="557"/>
      <c r="EZ22" s="557"/>
      <c r="FA22" s="557"/>
      <c r="FB22" s="557"/>
      <c r="FC22" s="557"/>
      <c r="FD22" s="557"/>
      <c r="FE22" s="557"/>
    </row>
    <row r="23" spans="1:161">
      <c r="A23" s="553"/>
      <c r="B23" s="553"/>
      <c r="C23" s="553"/>
      <c r="D23" s="553"/>
      <c r="E23" s="553"/>
      <c r="F23" s="553"/>
      <c r="G23" s="553"/>
      <c r="H23" s="553"/>
      <c r="I23" s="558" t="s">
        <v>315</v>
      </c>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59"/>
      <c r="AZ23" s="559"/>
      <c r="BA23" s="559"/>
      <c r="BB23" s="559"/>
      <c r="BC23" s="559"/>
      <c r="BD23" s="559"/>
      <c r="BE23" s="559"/>
      <c r="BF23" s="559"/>
      <c r="BG23" s="559"/>
      <c r="BH23" s="559"/>
      <c r="BI23" s="559"/>
      <c r="BJ23" s="559"/>
      <c r="BK23" s="559"/>
      <c r="BL23" s="559"/>
      <c r="BM23" s="559"/>
      <c r="BN23" s="559"/>
      <c r="BO23" s="559"/>
      <c r="BP23" s="559"/>
      <c r="BQ23" s="559"/>
      <c r="BR23" s="559"/>
      <c r="BS23" s="559"/>
      <c r="BT23" s="559"/>
      <c r="BU23" s="559"/>
      <c r="BV23" s="559"/>
      <c r="BW23" s="559"/>
      <c r="BX23" s="559"/>
      <c r="BY23" s="559"/>
      <c r="BZ23" s="559"/>
      <c r="CA23" s="559"/>
      <c r="CB23" s="559"/>
      <c r="CC23" s="559"/>
      <c r="CD23" s="559"/>
      <c r="CE23" s="559"/>
      <c r="CF23" s="559"/>
      <c r="CG23" s="559"/>
      <c r="CH23" s="559"/>
      <c r="CI23" s="559"/>
      <c r="CJ23" s="559"/>
      <c r="CK23" s="559"/>
      <c r="CL23" s="559"/>
      <c r="CM23" s="559"/>
      <c r="CN23" s="553" t="s">
        <v>316</v>
      </c>
      <c r="CO23" s="553"/>
      <c r="CP23" s="553"/>
      <c r="CQ23" s="553"/>
      <c r="CR23" s="553"/>
      <c r="CS23" s="553"/>
      <c r="CT23" s="553"/>
      <c r="CU23" s="553"/>
      <c r="CV23" s="553"/>
      <c r="CW23" s="553"/>
      <c r="CX23" s="553"/>
      <c r="CY23" s="553"/>
      <c r="CZ23" s="553"/>
      <c r="DA23" s="553"/>
      <c r="DB23" s="553"/>
      <c r="DC23" s="553"/>
      <c r="DD23" s="553"/>
      <c r="DE23" s="553"/>
      <c r="DF23" s="561">
        <v>0</v>
      </c>
      <c r="DG23" s="561"/>
      <c r="DH23" s="561"/>
      <c r="DI23" s="561"/>
      <c r="DJ23" s="561"/>
      <c r="DK23" s="561"/>
      <c r="DL23" s="561"/>
      <c r="DM23" s="561"/>
      <c r="DN23" s="561"/>
      <c r="DO23" s="561"/>
      <c r="DP23" s="561"/>
      <c r="DQ23" s="561"/>
      <c r="DR23" s="561"/>
      <c r="DS23" s="561">
        <v>0</v>
      </c>
      <c r="DT23" s="561"/>
      <c r="DU23" s="561"/>
      <c r="DV23" s="561"/>
      <c r="DW23" s="561"/>
      <c r="DX23" s="561"/>
      <c r="DY23" s="561"/>
      <c r="DZ23" s="561"/>
      <c r="EA23" s="561"/>
      <c r="EB23" s="561"/>
      <c r="EC23" s="561"/>
      <c r="ED23" s="561"/>
      <c r="EE23" s="561"/>
      <c r="EF23" s="561">
        <v>0</v>
      </c>
      <c r="EG23" s="561"/>
      <c r="EH23" s="561"/>
      <c r="EI23" s="561"/>
      <c r="EJ23" s="561"/>
      <c r="EK23" s="561"/>
      <c r="EL23" s="561"/>
      <c r="EM23" s="561"/>
      <c r="EN23" s="561"/>
      <c r="EO23" s="561"/>
      <c r="EP23" s="561"/>
      <c r="EQ23" s="561"/>
      <c r="ER23" s="561"/>
      <c r="ES23" s="557"/>
      <c r="ET23" s="557"/>
      <c r="EU23" s="557"/>
      <c r="EV23" s="557"/>
      <c r="EW23" s="557"/>
      <c r="EX23" s="557"/>
      <c r="EY23" s="557"/>
      <c r="EZ23" s="557"/>
      <c r="FA23" s="557"/>
      <c r="FB23" s="557"/>
      <c r="FC23" s="557"/>
      <c r="FD23" s="557"/>
      <c r="FE23" s="557"/>
    </row>
    <row r="24" spans="1:161">
      <c r="A24" s="553"/>
      <c r="B24" s="553"/>
      <c r="C24" s="553"/>
      <c r="D24" s="553"/>
      <c r="E24" s="553"/>
      <c r="F24" s="553"/>
      <c r="G24" s="553"/>
      <c r="H24" s="553"/>
      <c r="I24" s="558"/>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3"/>
      <c r="CO24" s="553"/>
      <c r="CP24" s="553"/>
      <c r="CQ24" s="553"/>
      <c r="CR24" s="553"/>
      <c r="CS24" s="553"/>
      <c r="CT24" s="553"/>
      <c r="CU24" s="553"/>
      <c r="CV24" s="553"/>
      <c r="CW24" s="553"/>
      <c r="CX24" s="553"/>
      <c r="CY24" s="553"/>
      <c r="CZ24" s="553"/>
      <c r="DA24" s="553"/>
      <c r="DB24" s="553"/>
      <c r="DC24" s="553"/>
      <c r="DD24" s="553"/>
      <c r="DE24" s="553"/>
      <c r="DF24" s="561">
        <f>DF13+DF16+DF20</f>
        <v>7162839.9000000004</v>
      </c>
      <c r="DG24" s="561"/>
      <c r="DH24" s="561"/>
      <c r="DI24" s="561"/>
      <c r="DJ24" s="561"/>
      <c r="DK24" s="561"/>
      <c r="DL24" s="561"/>
      <c r="DM24" s="561"/>
      <c r="DN24" s="561"/>
      <c r="DO24" s="561"/>
      <c r="DP24" s="561"/>
      <c r="DQ24" s="561"/>
      <c r="DR24" s="561"/>
      <c r="DS24" s="561">
        <v>0</v>
      </c>
      <c r="DT24" s="561"/>
      <c r="DU24" s="561"/>
      <c r="DV24" s="561"/>
      <c r="DW24" s="561"/>
      <c r="DX24" s="561"/>
      <c r="DY24" s="561"/>
      <c r="DZ24" s="561"/>
      <c r="EA24" s="561"/>
      <c r="EB24" s="561"/>
      <c r="EC24" s="561"/>
      <c r="ED24" s="561"/>
      <c r="EE24" s="561"/>
      <c r="EF24" s="561">
        <v>0</v>
      </c>
      <c r="EG24" s="561"/>
      <c r="EH24" s="561"/>
      <c r="EI24" s="561"/>
      <c r="EJ24" s="561"/>
      <c r="EK24" s="561"/>
      <c r="EL24" s="561"/>
      <c r="EM24" s="561"/>
      <c r="EN24" s="561"/>
      <c r="EO24" s="561"/>
      <c r="EP24" s="561"/>
      <c r="EQ24" s="561"/>
      <c r="ER24" s="561"/>
      <c r="ES24" s="557"/>
      <c r="ET24" s="557"/>
      <c r="EU24" s="557"/>
      <c r="EV24" s="557"/>
      <c r="EW24" s="557"/>
      <c r="EX24" s="557"/>
      <c r="EY24" s="557"/>
      <c r="EZ24" s="557"/>
      <c r="FA24" s="557"/>
      <c r="FB24" s="557"/>
      <c r="FC24" s="557"/>
      <c r="FD24" s="557"/>
      <c r="FE24" s="557"/>
    </row>
    <row r="25" spans="1:161" ht="24" customHeight="1">
      <c r="A25" s="553" t="s">
        <v>51</v>
      </c>
      <c r="B25" s="553"/>
      <c r="C25" s="553"/>
      <c r="D25" s="553"/>
      <c r="E25" s="553"/>
      <c r="F25" s="553"/>
      <c r="G25" s="553"/>
      <c r="H25" s="553"/>
      <c r="I25" s="554" t="s">
        <v>317</v>
      </c>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5"/>
      <c r="BZ25" s="555"/>
      <c r="CA25" s="555"/>
      <c r="CB25" s="555"/>
      <c r="CC25" s="555"/>
      <c r="CD25" s="555"/>
      <c r="CE25" s="555"/>
      <c r="CF25" s="555"/>
      <c r="CG25" s="555"/>
      <c r="CH25" s="555"/>
      <c r="CI25" s="555"/>
      <c r="CJ25" s="555"/>
      <c r="CK25" s="555"/>
      <c r="CL25" s="555"/>
      <c r="CM25" s="555"/>
      <c r="CN25" s="553" t="s">
        <v>318</v>
      </c>
      <c r="CO25" s="553"/>
      <c r="CP25" s="553"/>
      <c r="CQ25" s="553"/>
      <c r="CR25" s="553"/>
      <c r="CS25" s="553"/>
      <c r="CT25" s="553"/>
      <c r="CU25" s="553"/>
      <c r="CV25" s="553" t="s">
        <v>21</v>
      </c>
      <c r="CW25" s="553"/>
      <c r="CX25" s="553"/>
      <c r="CY25" s="553"/>
      <c r="CZ25" s="553"/>
      <c r="DA25" s="553"/>
      <c r="DB25" s="553"/>
      <c r="DC25" s="553"/>
      <c r="DD25" s="553"/>
      <c r="DE25" s="553"/>
      <c r="DF25" s="556">
        <f>DF26</f>
        <v>6297325.2469000006</v>
      </c>
      <c r="DG25" s="556"/>
      <c r="DH25" s="556"/>
      <c r="DI25" s="556"/>
      <c r="DJ25" s="556"/>
      <c r="DK25" s="556"/>
      <c r="DL25" s="556"/>
      <c r="DM25" s="556"/>
      <c r="DN25" s="556"/>
      <c r="DO25" s="556"/>
      <c r="DP25" s="556"/>
      <c r="DQ25" s="556"/>
      <c r="DR25" s="556"/>
      <c r="DS25" s="556">
        <f>DS26</f>
        <v>0</v>
      </c>
      <c r="DT25" s="556"/>
      <c r="DU25" s="556"/>
      <c r="DV25" s="556"/>
      <c r="DW25" s="556"/>
      <c r="DX25" s="556"/>
      <c r="DY25" s="556"/>
      <c r="DZ25" s="556"/>
      <c r="EA25" s="556"/>
      <c r="EB25" s="556"/>
      <c r="EC25" s="556"/>
      <c r="ED25" s="556"/>
      <c r="EE25" s="556"/>
      <c r="EF25" s="556">
        <f>EF26</f>
        <v>0</v>
      </c>
      <c r="EG25" s="556"/>
      <c r="EH25" s="556"/>
      <c r="EI25" s="556"/>
      <c r="EJ25" s="556"/>
      <c r="EK25" s="556"/>
      <c r="EL25" s="556"/>
      <c r="EM25" s="556"/>
      <c r="EN25" s="556"/>
      <c r="EO25" s="556"/>
      <c r="EP25" s="556"/>
      <c r="EQ25" s="556"/>
      <c r="ER25" s="556"/>
      <c r="ES25" s="557"/>
      <c r="ET25" s="557"/>
      <c r="EU25" s="557"/>
      <c r="EV25" s="557"/>
      <c r="EW25" s="557"/>
      <c r="EX25" s="557"/>
      <c r="EY25" s="557"/>
      <c r="EZ25" s="557"/>
      <c r="FA25" s="557"/>
      <c r="FB25" s="557"/>
      <c r="FC25" s="557"/>
      <c r="FD25" s="557"/>
      <c r="FE25" s="557"/>
    </row>
    <row r="26" spans="1:161">
      <c r="A26" s="553"/>
      <c r="B26" s="553"/>
      <c r="C26" s="553"/>
      <c r="D26" s="553"/>
      <c r="E26" s="553"/>
      <c r="F26" s="553"/>
      <c r="G26" s="553"/>
      <c r="H26" s="553"/>
      <c r="I26" s="558" t="s">
        <v>315</v>
      </c>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3" t="s">
        <v>319</v>
      </c>
      <c r="CO26" s="553"/>
      <c r="CP26" s="553"/>
      <c r="CQ26" s="553"/>
      <c r="CR26" s="553"/>
      <c r="CS26" s="553"/>
      <c r="CT26" s="553"/>
      <c r="CU26" s="553"/>
      <c r="CV26" s="553"/>
      <c r="CW26" s="553"/>
      <c r="CX26" s="553"/>
      <c r="CY26" s="553"/>
      <c r="CZ26" s="553"/>
      <c r="DA26" s="553"/>
      <c r="DB26" s="553"/>
      <c r="DC26" s="553"/>
      <c r="DD26" s="553"/>
      <c r="DE26" s="553"/>
      <c r="DF26" s="560">
        <f>DF21</f>
        <v>6297325.2469000006</v>
      </c>
      <c r="DG26" s="557"/>
      <c r="DH26" s="557"/>
      <c r="DI26" s="557"/>
      <c r="DJ26" s="557"/>
      <c r="DK26" s="557"/>
      <c r="DL26" s="557"/>
      <c r="DM26" s="557"/>
      <c r="DN26" s="557"/>
      <c r="DO26" s="557"/>
      <c r="DP26" s="557"/>
      <c r="DQ26" s="557"/>
      <c r="DR26" s="557"/>
      <c r="DS26" s="560">
        <f>DS21</f>
        <v>0</v>
      </c>
      <c r="DT26" s="557"/>
      <c r="DU26" s="557"/>
      <c r="DV26" s="557"/>
      <c r="DW26" s="557"/>
      <c r="DX26" s="557"/>
      <c r="DY26" s="557"/>
      <c r="DZ26" s="557"/>
      <c r="EA26" s="557"/>
      <c r="EB26" s="557"/>
      <c r="EC26" s="557"/>
      <c r="ED26" s="557"/>
      <c r="EE26" s="557"/>
      <c r="EF26" s="560">
        <f>EF21</f>
        <v>0</v>
      </c>
      <c r="EG26" s="557"/>
      <c r="EH26" s="557"/>
      <c r="EI26" s="557"/>
      <c r="EJ26" s="557"/>
      <c r="EK26" s="557"/>
      <c r="EL26" s="557"/>
      <c r="EM26" s="557"/>
      <c r="EN26" s="557"/>
      <c r="EO26" s="557"/>
      <c r="EP26" s="557"/>
      <c r="EQ26" s="557"/>
      <c r="ER26" s="557"/>
      <c r="ES26" s="557"/>
      <c r="ET26" s="557"/>
      <c r="EU26" s="557"/>
      <c r="EV26" s="557"/>
      <c r="EW26" s="557"/>
      <c r="EX26" s="557"/>
      <c r="EY26" s="557"/>
      <c r="EZ26" s="557"/>
      <c r="FA26" s="557"/>
      <c r="FB26" s="557"/>
      <c r="FC26" s="557"/>
      <c r="FD26" s="557"/>
      <c r="FE26" s="557"/>
    </row>
    <row r="27" spans="1:161">
      <c r="A27" s="553"/>
      <c r="B27" s="553"/>
      <c r="C27" s="553"/>
      <c r="D27" s="553"/>
      <c r="E27" s="553"/>
      <c r="F27" s="553"/>
      <c r="G27" s="553"/>
      <c r="H27" s="553"/>
      <c r="I27" s="558"/>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59"/>
      <c r="BQ27" s="559"/>
      <c r="BR27" s="559"/>
      <c r="BS27" s="559"/>
      <c r="BT27" s="559"/>
      <c r="BU27" s="559"/>
      <c r="BV27" s="559"/>
      <c r="BW27" s="559"/>
      <c r="BX27" s="559"/>
      <c r="BY27" s="559"/>
      <c r="BZ27" s="559"/>
      <c r="CA27" s="559"/>
      <c r="CB27" s="559"/>
      <c r="CC27" s="559"/>
      <c r="CD27" s="559"/>
      <c r="CE27" s="559"/>
      <c r="CF27" s="559"/>
      <c r="CG27" s="559"/>
      <c r="CH27" s="559"/>
      <c r="CI27" s="559"/>
      <c r="CJ27" s="559"/>
      <c r="CK27" s="559"/>
      <c r="CL27" s="559"/>
      <c r="CM27" s="559"/>
      <c r="CN27" s="553"/>
      <c r="CO27" s="553"/>
      <c r="CP27" s="553"/>
      <c r="CQ27" s="553"/>
      <c r="CR27" s="553"/>
      <c r="CS27" s="553"/>
      <c r="CT27" s="553"/>
      <c r="CU27" s="553"/>
      <c r="CV27" s="553"/>
      <c r="CW27" s="553"/>
      <c r="CX27" s="553"/>
      <c r="CY27" s="553"/>
      <c r="CZ27" s="553"/>
      <c r="DA27" s="553"/>
      <c r="DB27" s="553"/>
      <c r="DC27" s="553"/>
      <c r="DD27" s="553"/>
      <c r="DE27" s="553"/>
      <c r="DF27" s="557"/>
      <c r="DG27" s="557"/>
      <c r="DH27" s="557"/>
      <c r="DI27" s="557"/>
      <c r="DJ27" s="557"/>
      <c r="DK27" s="557"/>
      <c r="DL27" s="557"/>
      <c r="DM27" s="557"/>
      <c r="DN27" s="557"/>
      <c r="DO27" s="557"/>
      <c r="DP27" s="557"/>
      <c r="DQ27" s="557"/>
      <c r="DR27" s="557"/>
      <c r="DS27" s="557"/>
      <c r="DT27" s="557"/>
      <c r="DU27" s="557"/>
      <c r="DV27" s="557"/>
      <c r="DW27" s="557"/>
      <c r="DX27" s="557"/>
      <c r="DY27" s="557"/>
      <c r="DZ27" s="557"/>
      <c r="EA27" s="557"/>
      <c r="EB27" s="557"/>
      <c r="EC27" s="557"/>
      <c r="ED27" s="557"/>
      <c r="EE27" s="557"/>
      <c r="EF27" s="557"/>
      <c r="EG27" s="557"/>
      <c r="EH27" s="557"/>
      <c r="EI27" s="557"/>
      <c r="EJ27" s="557"/>
      <c r="EK27" s="557"/>
      <c r="EL27" s="557"/>
      <c r="EM27" s="557"/>
      <c r="EN27" s="557"/>
      <c r="EO27" s="557"/>
      <c r="EP27" s="557"/>
      <c r="EQ27" s="557"/>
      <c r="ER27" s="557"/>
      <c r="ES27" s="557"/>
      <c r="ET27" s="557"/>
      <c r="EU27" s="557"/>
      <c r="EV27" s="557"/>
      <c r="EW27" s="557"/>
      <c r="EX27" s="557"/>
      <c r="EY27" s="557"/>
      <c r="EZ27" s="557"/>
      <c r="FA27" s="557"/>
      <c r="FB27" s="557"/>
      <c r="FC27" s="557"/>
      <c r="FD27" s="557"/>
      <c r="FE27" s="557"/>
    </row>
    <row r="30" spans="1:161">
      <c r="I30" s="29" t="s">
        <v>320</v>
      </c>
      <c r="AQ30" s="538" t="s">
        <v>676</v>
      </c>
      <c r="AR30" s="538"/>
      <c r="AS30" s="538"/>
      <c r="AT30" s="538"/>
      <c r="AU30" s="538"/>
      <c r="AV30" s="538"/>
      <c r="AW30" s="538"/>
      <c r="AX30" s="538"/>
      <c r="AY30" s="538"/>
      <c r="AZ30" s="538"/>
      <c r="BA30" s="538"/>
      <c r="BB30" s="538"/>
      <c r="BC30" s="538"/>
      <c r="BD30" s="538"/>
      <c r="BE30" s="538"/>
      <c r="BF30" s="538"/>
      <c r="BG30" s="538"/>
      <c r="BH30" s="538"/>
      <c r="BK30" s="538"/>
      <c r="BL30" s="538"/>
      <c r="BM30" s="538"/>
      <c r="BN30" s="538"/>
      <c r="BO30" s="538"/>
      <c r="BP30" s="538"/>
      <c r="BQ30" s="538"/>
      <c r="BR30" s="538"/>
      <c r="BS30" s="538"/>
      <c r="BT30" s="538"/>
      <c r="BU30" s="538"/>
      <c r="BV30" s="538"/>
      <c r="BY30" s="538" t="s">
        <v>445</v>
      </c>
      <c r="BZ30" s="538"/>
      <c r="CA30" s="538"/>
      <c r="CB30" s="538"/>
      <c r="CC30" s="538"/>
      <c r="CD30" s="538"/>
      <c r="CE30" s="538"/>
      <c r="CF30" s="538"/>
      <c r="CG30" s="538"/>
      <c r="CH30" s="538"/>
      <c r="CI30" s="538"/>
      <c r="CJ30" s="538"/>
      <c r="CK30" s="538"/>
      <c r="CL30" s="538"/>
      <c r="CM30" s="538"/>
      <c r="CN30" s="538"/>
      <c r="CO30" s="538"/>
      <c r="CP30" s="538"/>
      <c r="CQ30" s="538"/>
      <c r="CR30" s="538"/>
    </row>
    <row r="31" spans="1:161" s="31" customFormat="1" ht="8.25">
      <c r="AQ31" s="541" t="s">
        <v>321</v>
      </c>
      <c r="AR31" s="541"/>
      <c r="AS31" s="541"/>
      <c r="AT31" s="541"/>
      <c r="AU31" s="541"/>
      <c r="AV31" s="541"/>
      <c r="AW31" s="541"/>
      <c r="AX31" s="541"/>
      <c r="AY31" s="541"/>
      <c r="AZ31" s="541"/>
      <c r="BA31" s="541"/>
      <c r="BB31" s="541"/>
      <c r="BC31" s="541"/>
      <c r="BD31" s="541"/>
      <c r="BE31" s="541"/>
      <c r="BF31" s="541"/>
      <c r="BG31" s="541"/>
      <c r="BH31" s="541"/>
      <c r="BK31" s="541" t="s">
        <v>5</v>
      </c>
      <c r="BL31" s="541"/>
      <c r="BM31" s="541"/>
      <c r="BN31" s="541"/>
      <c r="BO31" s="541"/>
      <c r="BP31" s="541"/>
      <c r="BQ31" s="541"/>
      <c r="BR31" s="541"/>
      <c r="BS31" s="541"/>
      <c r="BT31" s="541"/>
      <c r="BU31" s="541"/>
      <c r="BV31" s="541"/>
      <c r="BY31" s="541" t="s">
        <v>6</v>
      </c>
      <c r="BZ31" s="541"/>
      <c r="CA31" s="541"/>
      <c r="CB31" s="541"/>
      <c r="CC31" s="541"/>
      <c r="CD31" s="541"/>
      <c r="CE31" s="541"/>
      <c r="CF31" s="541"/>
      <c r="CG31" s="541"/>
      <c r="CH31" s="541"/>
      <c r="CI31" s="541"/>
      <c r="CJ31" s="541"/>
      <c r="CK31" s="541"/>
      <c r="CL31" s="541"/>
      <c r="CM31" s="541"/>
      <c r="CN31" s="541"/>
      <c r="CO31" s="541"/>
      <c r="CP31" s="541"/>
      <c r="CQ31" s="541"/>
      <c r="CR31" s="541"/>
    </row>
    <row r="32" spans="1:161" s="31" customFormat="1" ht="3" customHeight="1">
      <c r="AQ32" s="34"/>
      <c r="AR32" s="34"/>
      <c r="AS32" s="34"/>
      <c r="AT32" s="34"/>
      <c r="AU32" s="34"/>
      <c r="AV32" s="34"/>
      <c r="AW32" s="34"/>
      <c r="AX32" s="34"/>
      <c r="AY32" s="34"/>
      <c r="AZ32" s="34"/>
      <c r="BA32" s="34"/>
      <c r="BB32" s="34"/>
      <c r="BC32" s="34"/>
      <c r="BD32" s="34"/>
      <c r="BE32" s="34"/>
      <c r="BF32" s="34"/>
      <c r="BG32" s="34"/>
      <c r="BH32" s="34"/>
      <c r="BK32" s="34"/>
      <c r="BL32" s="34"/>
      <c r="BM32" s="34"/>
      <c r="BN32" s="34"/>
      <c r="BO32" s="34"/>
      <c r="BP32" s="34"/>
      <c r="BQ32" s="34"/>
      <c r="BR32" s="34"/>
      <c r="BS32" s="34"/>
      <c r="BT32" s="34"/>
      <c r="BU32" s="34"/>
      <c r="BV32" s="34"/>
      <c r="BY32" s="34"/>
      <c r="BZ32" s="34"/>
      <c r="CA32" s="34"/>
      <c r="CB32" s="34"/>
      <c r="CC32" s="34"/>
      <c r="CD32" s="34"/>
      <c r="CE32" s="34"/>
      <c r="CF32" s="34"/>
      <c r="CG32" s="34"/>
      <c r="CH32" s="34"/>
      <c r="CI32" s="34"/>
      <c r="CJ32" s="34"/>
      <c r="CK32" s="34"/>
      <c r="CL32" s="34"/>
      <c r="CM32" s="34"/>
      <c r="CN32" s="34"/>
      <c r="CO32" s="34"/>
      <c r="CP32" s="34"/>
      <c r="CQ32" s="34"/>
      <c r="CR32" s="34"/>
    </row>
    <row r="33" spans="1:96">
      <c r="I33" s="29" t="s">
        <v>322</v>
      </c>
      <c r="AM33" s="538" t="s">
        <v>886</v>
      </c>
      <c r="AN33" s="538"/>
      <c r="AO33" s="538"/>
      <c r="AP33" s="538"/>
      <c r="AQ33" s="538"/>
      <c r="AR33" s="538"/>
      <c r="AS33" s="538"/>
      <c r="AT33" s="538"/>
      <c r="AU33" s="538"/>
      <c r="AV33" s="538"/>
      <c r="AW33" s="538"/>
      <c r="AX33" s="538"/>
      <c r="AY33" s="538"/>
      <c r="AZ33" s="538"/>
      <c r="BA33" s="538"/>
      <c r="BB33" s="538"/>
      <c r="BC33" s="538"/>
      <c r="BD33" s="538"/>
      <c r="BG33" s="538"/>
      <c r="BH33" s="538"/>
      <c r="BI33" s="538"/>
      <c r="BJ33" s="538"/>
      <c r="BK33" s="538"/>
      <c r="BL33" s="538"/>
      <c r="BM33" s="538"/>
      <c r="BN33" s="538"/>
      <c r="BO33" s="538"/>
      <c r="BP33" s="538"/>
      <c r="BQ33" s="538"/>
      <c r="BR33" s="538"/>
      <c r="BS33" s="538"/>
      <c r="BT33" s="538"/>
      <c r="BU33" s="538"/>
      <c r="BV33" s="538"/>
      <c r="BW33" s="538"/>
      <c r="BX33" s="538"/>
      <c r="CA33" s="550" t="s">
        <v>887</v>
      </c>
      <c r="CB33" s="550"/>
      <c r="CC33" s="550"/>
      <c r="CD33" s="550"/>
      <c r="CE33" s="550"/>
      <c r="CF33" s="550"/>
      <c r="CG33" s="550"/>
      <c r="CH33" s="550"/>
      <c r="CI33" s="550"/>
      <c r="CJ33" s="550"/>
      <c r="CK33" s="550"/>
      <c r="CL33" s="550"/>
      <c r="CM33" s="550"/>
      <c r="CN33" s="550"/>
      <c r="CO33" s="550"/>
      <c r="CP33" s="550"/>
      <c r="CQ33" s="550"/>
      <c r="CR33" s="550"/>
    </row>
    <row r="34" spans="1:96" s="31" customFormat="1" ht="8.25">
      <c r="AM34" s="541" t="s">
        <v>321</v>
      </c>
      <c r="AN34" s="541"/>
      <c r="AO34" s="541"/>
      <c r="AP34" s="541"/>
      <c r="AQ34" s="541"/>
      <c r="AR34" s="541"/>
      <c r="AS34" s="541"/>
      <c r="AT34" s="541"/>
      <c r="AU34" s="541"/>
      <c r="AV34" s="541"/>
      <c r="AW34" s="541"/>
      <c r="AX34" s="541"/>
      <c r="AY34" s="541"/>
      <c r="AZ34" s="541"/>
      <c r="BA34" s="541"/>
      <c r="BB34" s="541"/>
      <c r="BC34" s="541"/>
      <c r="BD34" s="541"/>
      <c r="BG34" s="541" t="s">
        <v>323</v>
      </c>
      <c r="BH34" s="541"/>
      <c r="BI34" s="541"/>
      <c r="BJ34" s="541"/>
      <c r="BK34" s="541"/>
      <c r="BL34" s="541"/>
      <c r="BM34" s="541"/>
      <c r="BN34" s="541"/>
      <c r="BO34" s="541"/>
      <c r="BP34" s="541"/>
      <c r="BQ34" s="541"/>
      <c r="BR34" s="541"/>
      <c r="BS34" s="541"/>
      <c r="BT34" s="541"/>
      <c r="BU34" s="541"/>
      <c r="BV34" s="541"/>
      <c r="BW34" s="541"/>
      <c r="BX34" s="541"/>
      <c r="CA34" s="541" t="s">
        <v>324</v>
      </c>
      <c r="CB34" s="541"/>
      <c r="CC34" s="541"/>
      <c r="CD34" s="541"/>
      <c r="CE34" s="541"/>
      <c r="CF34" s="541"/>
      <c r="CG34" s="541"/>
      <c r="CH34" s="541"/>
      <c r="CI34" s="541"/>
      <c r="CJ34" s="541"/>
      <c r="CK34" s="541"/>
      <c r="CL34" s="541"/>
      <c r="CM34" s="541"/>
      <c r="CN34" s="541"/>
      <c r="CO34" s="541"/>
      <c r="CP34" s="541"/>
      <c r="CQ34" s="541"/>
      <c r="CR34" s="541"/>
    </row>
    <row r="35" spans="1:96" s="31" customFormat="1" ht="3" customHeight="1">
      <c r="AM35" s="34"/>
      <c r="AN35" s="34"/>
      <c r="AO35" s="34"/>
      <c r="AP35" s="34"/>
      <c r="AQ35" s="34"/>
      <c r="AR35" s="34"/>
      <c r="AS35" s="34"/>
      <c r="AT35" s="34"/>
      <c r="AU35" s="34"/>
      <c r="AV35" s="34"/>
      <c r="AW35" s="34"/>
      <c r="AX35" s="34"/>
      <c r="AY35" s="34"/>
      <c r="AZ35" s="34"/>
      <c r="BA35" s="34"/>
      <c r="BB35" s="34"/>
      <c r="BC35" s="34"/>
      <c r="BD35" s="34"/>
      <c r="BG35" s="34"/>
      <c r="BH35" s="34"/>
      <c r="BI35" s="34"/>
      <c r="BJ35" s="34"/>
      <c r="BK35" s="34"/>
      <c r="BL35" s="34"/>
      <c r="BM35" s="34"/>
      <c r="BN35" s="34"/>
      <c r="BO35" s="34"/>
      <c r="BP35" s="34"/>
      <c r="BQ35" s="34"/>
      <c r="BR35" s="34"/>
      <c r="BS35" s="34"/>
      <c r="BT35" s="34"/>
      <c r="BU35" s="34"/>
      <c r="BV35" s="34"/>
      <c r="BW35" s="34"/>
      <c r="BX35" s="34"/>
      <c r="CA35" s="34"/>
      <c r="CB35" s="34"/>
      <c r="CC35" s="34"/>
      <c r="CD35" s="34"/>
      <c r="CE35" s="34"/>
      <c r="CF35" s="34"/>
      <c r="CG35" s="34"/>
      <c r="CH35" s="34"/>
      <c r="CI35" s="34"/>
      <c r="CJ35" s="34"/>
      <c r="CK35" s="34"/>
      <c r="CL35" s="34"/>
      <c r="CM35" s="34"/>
      <c r="CN35" s="34"/>
      <c r="CO35" s="34"/>
      <c r="CP35" s="34"/>
      <c r="CQ35" s="34"/>
      <c r="CR35" s="34"/>
    </row>
    <row r="36" spans="1:96">
      <c r="I36" s="549" t="s">
        <v>31</v>
      </c>
      <c r="J36" s="549"/>
      <c r="K36" s="550"/>
      <c r="L36" s="550"/>
      <c r="M36" s="550"/>
      <c r="N36" s="551" t="s">
        <v>31</v>
      </c>
      <c r="O36" s="551"/>
      <c r="Q36" s="550"/>
      <c r="R36" s="550"/>
      <c r="S36" s="550"/>
      <c r="T36" s="550"/>
      <c r="U36" s="550"/>
      <c r="V36" s="550"/>
      <c r="W36" s="550"/>
      <c r="X36" s="550"/>
      <c r="Y36" s="550"/>
      <c r="Z36" s="550"/>
      <c r="AA36" s="550"/>
      <c r="AB36" s="550"/>
      <c r="AC36" s="550"/>
      <c r="AD36" s="550"/>
      <c r="AE36" s="550"/>
      <c r="AF36" s="549">
        <v>20</v>
      </c>
      <c r="AG36" s="549"/>
      <c r="AH36" s="549"/>
      <c r="AI36" s="552"/>
      <c r="AJ36" s="552"/>
      <c r="AK36" s="552"/>
      <c r="AL36" s="29" t="s">
        <v>32</v>
      </c>
    </row>
    <row r="37" spans="1:96" ht="12" thickBot="1"/>
    <row r="38" spans="1:96" ht="3"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6"/>
    </row>
    <row r="39" spans="1:96">
      <c r="A39" s="37" t="s">
        <v>325</v>
      </c>
      <c r="CM39" s="38"/>
    </row>
    <row r="40" spans="1:96">
      <c r="A40" s="537"/>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538"/>
      <c r="BD40" s="538"/>
      <c r="BE40" s="538"/>
      <c r="BF40" s="538"/>
      <c r="BG40" s="538"/>
      <c r="BH40" s="538"/>
      <c r="BI40" s="538"/>
      <c r="BJ40" s="538"/>
      <c r="BK40" s="538"/>
      <c r="BL40" s="538"/>
      <c r="BM40" s="538"/>
      <c r="BN40" s="538"/>
      <c r="BO40" s="538"/>
      <c r="BP40" s="538"/>
      <c r="BQ40" s="538"/>
      <c r="BR40" s="538"/>
      <c r="BS40" s="538"/>
      <c r="BT40" s="538"/>
      <c r="BU40" s="538"/>
      <c r="BV40" s="538"/>
      <c r="BW40" s="538"/>
      <c r="BX40" s="538"/>
      <c r="BY40" s="538"/>
      <c r="BZ40" s="538"/>
      <c r="CA40" s="538"/>
      <c r="CB40" s="538"/>
      <c r="CC40" s="538"/>
      <c r="CD40" s="538"/>
      <c r="CE40" s="538"/>
      <c r="CF40" s="538"/>
      <c r="CG40" s="538"/>
      <c r="CH40" s="538"/>
      <c r="CI40" s="538"/>
      <c r="CJ40" s="538"/>
      <c r="CK40" s="538"/>
      <c r="CL40" s="538"/>
      <c r="CM40" s="539"/>
    </row>
    <row r="41" spans="1:96" s="31" customFormat="1" ht="8.25">
      <c r="A41" s="540" t="s">
        <v>326</v>
      </c>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2"/>
    </row>
    <row r="42" spans="1:96" s="31" customFormat="1" ht="6" customHeight="1">
      <c r="A42" s="39"/>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40"/>
    </row>
    <row r="43" spans="1:96">
      <c r="A43" s="537"/>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8"/>
      <c r="BT43" s="538"/>
      <c r="BU43" s="538"/>
      <c r="BV43" s="538"/>
      <c r="BW43" s="538"/>
      <c r="BX43" s="538"/>
      <c r="BY43" s="538"/>
      <c r="BZ43" s="538"/>
      <c r="CA43" s="538"/>
      <c r="CB43" s="538"/>
      <c r="CC43" s="538"/>
      <c r="CD43" s="538"/>
      <c r="CE43" s="538"/>
      <c r="CF43" s="538"/>
      <c r="CG43" s="538"/>
      <c r="CH43" s="538"/>
      <c r="CI43" s="538"/>
      <c r="CJ43" s="538"/>
      <c r="CK43" s="538"/>
      <c r="CL43" s="538"/>
      <c r="CM43" s="539"/>
    </row>
    <row r="44" spans="1:96" s="31" customFormat="1" ht="8.25">
      <c r="A44" s="540" t="s">
        <v>5</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AH44" s="541" t="s">
        <v>6</v>
      </c>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41"/>
      <c r="CA44" s="541"/>
      <c r="CB44" s="541"/>
      <c r="CC44" s="541"/>
      <c r="CD44" s="541"/>
      <c r="CE44" s="541"/>
      <c r="CF44" s="541"/>
      <c r="CG44" s="541"/>
      <c r="CH44" s="541"/>
      <c r="CI44" s="541"/>
      <c r="CJ44" s="541"/>
      <c r="CK44" s="541"/>
      <c r="CL44" s="541"/>
      <c r="CM44" s="542"/>
    </row>
    <row r="45" spans="1:96">
      <c r="A45" s="37"/>
      <c r="CM45" s="38"/>
    </row>
    <row r="46" spans="1:96">
      <c r="A46" s="548" t="s">
        <v>31</v>
      </c>
      <c r="B46" s="549"/>
      <c r="C46" s="550"/>
      <c r="D46" s="550"/>
      <c r="E46" s="550"/>
      <c r="F46" s="551" t="s">
        <v>31</v>
      </c>
      <c r="G46" s="551"/>
      <c r="I46" s="550"/>
      <c r="J46" s="550"/>
      <c r="K46" s="550"/>
      <c r="L46" s="550"/>
      <c r="M46" s="550"/>
      <c r="N46" s="550"/>
      <c r="O46" s="550"/>
      <c r="P46" s="550"/>
      <c r="Q46" s="550"/>
      <c r="R46" s="550"/>
      <c r="S46" s="550"/>
      <c r="T46" s="550"/>
      <c r="U46" s="550"/>
      <c r="V46" s="550"/>
      <c r="W46" s="550"/>
      <c r="X46" s="549">
        <v>20</v>
      </c>
      <c r="Y46" s="549"/>
      <c r="Z46" s="549"/>
      <c r="AA46" s="552"/>
      <c r="AB46" s="552"/>
      <c r="AC46" s="552"/>
      <c r="AD46" s="29" t="s">
        <v>32</v>
      </c>
      <c r="CM46" s="38"/>
    </row>
    <row r="47" spans="1:96" ht="3" customHeight="1" thickBot="1">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3"/>
    </row>
    <row r="48" spans="1:96">
      <c r="A48" s="44"/>
      <c r="B48" s="44"/>
      <c r="C48" s="44"/>
      <c r="D48" s="44"/>
      <c r="E48" s="44"/>
      <c r="F48" s="44"/>
      <c r="G48" s="44"/>
      <c r="H48" s="44"/>
      <c r="I48" s="44"/>
      <c r="J48" s="44"/>
      <c r="K48" s="44"/>
      <c r="L48" s="44"/>
      <c r="M48" s="44"/>
      <c r="N48" s="44"/>
      <c r="O48" s="44"/>
      <c r="P48" s="44"/>
      <c r="Q48" s="44"/>
      <c r="R48" s="44"/>
      <c r="S48" s="44"/>
      <c r="T48" s="44"/>
      <c r="U48" s="44"/>
      <c r="V48" s="44"/>
      <c r="W48" s="44"/>
      <c r="X48" s="44"/>
      <c r="Y48" s="44"/>
    </row>
    <row r="49" spans="1:161" s="30" customFormat="1" ht="12" customHeight="1">
      <c r="A49" s="33" t="s">
        <v>327</v>
      </c>
    </row>
    <row r="50" spans="1:161" s="30" customFormat="1" ht="40.5" customHeight="1">
      <c r="A50" s="543" t="s">
        <v>328</v>
      </c>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c r="BO50" s="544"/>
      <c r="BP50" s="544"/>
      <c r="BQ50" s="544"/>
      <c r="BR50" s="544"/>
      <c r="BS50" s="544"/>
      <c r="BT50" s="544"/>
      <c r="BU50" s="544"/>
      <c r="BV50" s="544"/>
      <c r="BW50" s="544"/>
      <c r="BX50" s="544"/>
      <c r="BY50" s="544"/>
      <c r="BZ50" s="544"/>
      <c r="CA50" s="544"/>
      <c r="CB50" s="544"/>
      <c r="CC50" s="544"/>
      <c r="CD50" s="544"/>
      <c r="CE50" s="544"/>
      <c r="CF50" s="544"/>
      <c r="CG50" s="544"/>
      <c r="CH50" s="544"/>
      <c r="CI50" s="544"/>
      <c r="CJ50" s="544"/>
      <c r="CK50" s="544"/>
      <c r="CL50" s="544"/>
      <c r="CM50" s="544"/>
      <c r="CN50" s="544"/>
      <c r="CO50" s="544"/>
      <c r="CP50" s="544"/>
      <c r="CQ50" s="544"/>
      <c r="CR50" s="544"/>
      <c r="CS50" s="544"/>
      <c r="CT50" s="544"/>
      <c r="CU50" s="544"/>
      <c r="CV50" s="544"/>
      <c r="CW50" s="544"/>
      <c r="CX50" s="544"/>
      <c r="CY50" s="544"/>
      <c r="CZ50" s="544"/>
      <c r="DA50" s="544"/>
      <c r="DB50" s="544"/>
      <c r="DC50" s="544"/>
      <c r="DD50" s="544"/>
      <c r="DE50" s="544"/>
      <c r="DF50" s="544"/>
      <c r="DG50" s="544"/>
      <c r="DH50" s="544"/>
      <c r="DI50" s="544"/>
      <c r="DJ50" s="544"/>
      <c r="DK50" s="544"/>
      <c r="DL50" s="544"/>
      <c r="DM50" s="544"/>
      <c r="DN50" s="544"/>
      <c r="DO50" s="544"/>
      <c r="DP50" s="544"/>
      <c r="DQ50" s="544"/>
      <c r="DR50" s="544"/>
      <c r="DS50" s="544"/>
      <c r="DT50" s="544"/>
      <c r="DU50" s="544"/>
      <c r="DV50" s="544"/>
      <c r="DW50" s="544"/>
      <c r="DX50" s="544"/>
      <c r="DY50" s="544"/>
      <c r="DZ50" s="544"/>
      <c r="EA50" s="544"/>
      <c r="EB50" s="544"/>
      <c r="EC50" s="544"/>
      <c r="ED50" s="544"/>
      <c r="EE50" s="544"/>
      <c r="EF50" s="544"/>
      <c r="EG50" s="544"/>
      <c r="EH50" s="544"/>
      <c r="EI50" s="544"/>
      <c r="EJ50" s="544"/>
      <c r="EK50" s="544"/>
      <c r="EL50" s="544"/>
      <c r="EM50" s="544"/>
      <c r="EN50" s="544"/>
      <c r="EO50" s="544"/>
      <c r="EP50" s="544"/>
      <c r="EQ50" s="544"/>
      <c r="ER50" s="544"/>
      <c r="ES50" s="544"/>
      <c r="ET50" s="544"/>
      <c r="EU50" s="544"/>
      <c r="EV50" s="544"/>
      <c r="EW50" s="544"/>
      <c r="EX50" s="544"/>
      <c r="EY50" s="544"/>
      <c r="EZ50" s="544"/>
      <c r="FA50" s="544"/>
      <c r="FB50" s="544"/>
      <c r="FC50" s="544"/>
      <c r="FD50" s="544"/>
      <c r="FE50" s="544"/>
    </row>
    <row r="51" spans="1:161" s="30" customFormat="1" ht="21" customHeight="1">
      <c r="A51" s="545" t="s">
        <v>329</v>
      </c>
      <c r="B51" s="545"/>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5"/>
      <c r="AN51" s="545"/>
      <c r="AO51" s="545"/>
      <c r="AP51" s="545"/>
      <c r="AQ51" s="545"/>
      <c r="AR51" s="545"/>
      <c r="AS51" s="545"/>
      <c r="AT51" s="545"/>
      <c r="AU51" s="545"/>
      <c r="AV51" s="545"/>
      <c r="AW51" s="545"/>
      <c r="AX51" s="545"/>
      <c r="AY51" s="545"/>
      <c r="AZ51" s="545"/>
      <c r="BA51" s="545"/>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5"/>
      <c r="CZ51" s="545"/>
      <c r="DA51" s="545"/>
      <c r="DB51" s="545"/>
      <c r="DC51" s="545"/>
      <c r="DD51" s="545"/>
      <c r="DE51" s="545"/>
      <c r="DF51" s="545"/>
      <c r="DG51" s="545"/>
      <c r="DH51" s="545"/>
      <c r="DI51" s="545"/>
      <c r="DJ51" s="545"/>
      <c r="DK51" s="545"/>
      <c r="DL51" s="545"/>
      <c r="DM51" s="545"/>
      <c r="DN51" s="545"/>
      <c r="DO51" s="545"/>
      <c r="DP51" s="545"/>
      <c r="DQ51" s="545"/>
      <c r="DR51" s="545"/>
      <c r="DS51" s="545"/>
      <c r="DT51" s="545"/>
      <c r="DU51" s="545"/>
      <c r="DV51" s="545"/>
      <c r="DW51" s="545"/>
      <c r="DX51" s="545"/>
      <c r="DY51" s="545"/>
      <c r="DZ51" s="545"/>
      <c r="EA51" s="545"/>
      <c r="EB51" s="545"/>
      <c r="EC51" s="545"/>
      <c r="ED51" s="545"/>
      <c r="EE51" s="545"/>
      <c r="EF51" s="545"/>
      <c r="EG51" s="545"/>
      <c r="EH51" s="545"/>
      <c r="EI51" s="545"/>
      <c r="EJ51" s="545"/>
      <c r="EK51" s="545"/>
      <c r="EL51" s="545"/>
      <c r="EM51" s="545"/>
      <c r="EN51" s="545"/>
      <c r="EO51" s="545"/>
      <c r="EP51" s="545"/>
      <c r="EQ51" s="545"/>
      <c r="ER51" s="545"/>
      <c r="ES51" s="545"/>
      <c r="ET51" s="545"/>
      <c r="EU51" s="545"/>
      <c r="EV51" s="545"/>
      <c r="EW51" s="545"/>
      <c r="EX51" s="545"/>
      <c r="EY51" s="545"/>
      <c r="EZ51" s="545"/>
      <c r="FA51" s="545"/>
      <c r="FB51" s="545"/>
      <c r="FC51" s="545"/>
      <c r="FD51" s="545"/>
      <c r="FE51" s="545"/>
    </row>
    <row r="52" spans="1:161" s="30" customFormat="1" ht="11.25" customHeight="1">
      <c r="A52" s="33" t="s">
        <v>330</v>
      </c>
    </row>
    <row r="53" spans="1:161" s="30" customFormat="1" ht="11.25" customHeight="1">
      <c r="A53" s="33" t="s">
        <v>331</v>
      </c>
    </row>
    <row r="54" spans="1:161" s="30" customFormat="1" ht="11.25" customHeight="1">
      <c r="A54" s="33" t="s">
        <v>332</v>
      </c>
    </row>
    <row r="55" spans="1:161" s="30" customFormat="1" ht="20.25" customHeight="1">
      <c r="A55" s="546" t="s">
        <v>333</v>
      </c>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7"/>
      <c r="BR55" s="547"/>
      <c r="BS55" s="547"/>
      <c r="BT55" s="547"/>
      <c r="BU55" s="547"/>
      <c r="BV55" s="547"/>
      <c r="BW55" s="547"/>
      <c r="BX55" s="547"/>
      <c r="BY55" s="547"/>
      <c r="BZ55" s="547"/>
      <c r="CA55" s="547"/>
      <c r="CB55" s="547"/>
      <c r="CC55" s="547"/>
      <c r="CD55" s="547"/>
      <c r="CE55" s="547"/>
      <c r="CF55" s="547"/>
      <c r="CG55" s="547"/>
      <c r="CH55" s="547"/>
      <c r="CI55" s="547"/>
      <c r="CJ55" s="547"/>
      <c r="CK55" s="547"/>
      <c r="CL55" s="547"/>
      <c r="CM55" s="547"/>
      <c r="CN55" s="547"/>
      <c r="CO55" s="547"/>
      <c r="CP55" s="547"/>
      <c r="CQ55" s="547"/>
      <c r="CR55" s="547"/>
      <c r="CS55" s="547"/>
      <c r="CT55" s="547"/>
      <c r="CU55" s="547"/>
      <c r="CV55" s="547"/>
      <c r="CW55" s="547"/>
      <c r="CX55" s="547"/>
      <c r="CY55" s="547"/>
      <c r="CZ55" s="547"/>
      <c r="DA55" s="547"/>
      <c r="DB55" s="547"/>
      <c r="DC55" s="547"/>
      <c r="DD55" s="547"/>
      <c r="DE55" s="547"/>
      <c r="DF55" s="547"/>
      <c r="DG55" s="547"/>
      <c r="DH55" s="547"/>
      <c r="DI55" s="547"/>
      <c r="DJ55" s="547"/>
      <c r="DK55" s="547"/>
      <c r="DL55" s="547"/>
      <c r="DM55" s="547"/>
      <c r="DN55" s="547"/>
      <c r="DO55" s="547"/>
      <c r="DP55" s="547"/>
      <c r="DQ55" s="547"/>
      <c r="DR55" s="547"/>
      <c r="DS55" s="547"/>
      <c r="DT55" s="547"/>
      <c r="DU55" s="547"/>
      <c r="DV55" s="547"/>
      <c r="DW55" s="547"/>
      <c r="DX55" s="547"/>
      <c r="DY55" s="547"/>
      <c r="DZ55" s="547"/>
      <c r="EA55" s="547"/>
      <c r="EB55" s="547"/>
      <c r="EC55" s="547"/>
      <c r="ED55" s="547"/>
      <c r="EE55" s="547"/>
      <c r="EF55" s="547"/>
      <c r="EG55" s="547"/>
      <c r="EH55" s="547"/>
      <c r="EI55" s="547"/>
      <c r="EJ55" s="547"/>
      <c r="EK55" s="547"/>
      <c r="EL55" s="547"/>
      <c r="EM55" s="547"/>
      <c r="EN55" s="547"/>
      <c r="EO55" s="547"/>
      <c r="EP55" s="547"/>
      <c r="EQ55" s="547"/>
      <c r="ER55" s="547"/>
      <c r="ES55" s="547"/>
      <c r="ET55" s="547"/>
      <c r="EU55" s="547"/>
      <c r="EV55" s="547"/>
      <c r="EW55" s="547"/>
      <c r="EX55" s="547"/>
      <c r="EY55" s="547"/>
      <c r="EZ55" s="547"/>
      <c r="FA55" s="547"/>
      <c r="FB55" s="547"/>
      <c r="FC55" s="547"/>
      <c r="FD55" s="547"/>
      <c r="FE55" s="547"/>
    </row>
    <row r="56" spans="1:161" ht="3" customHeight="1"/>
  </sheetData>
  <mergeCells count="217">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4"/>
    <mergeCell ref="I23:CM23"/>
    <mergeCell ref="CN23:CU24"/>
    <mergeCell ref="CV23:DE24"/>
    <mergeCell ref="DF23:DR23"/>
    <mergeCell ref="DS23:EE23"/>
    <mergeCell ref="EF23:ER23"/>
    <mergeCell ref="ES23:FE24"/>
    <mergeCell ref="I24:CM24"/>
    <mergeCell ref="DF24:DR24"/>
    <mergeCell ref="DS24:EE24"/>
    <mergeCell ref="EF24:ER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Q30:BH30"/>
    <mergeCell ref="BK30:BV30"/>
    <mergeCell ref="BY30:CR30"/>
    <mergeCell ref="AQ31:BH31"/>
    <mergeCell ref="BK31:BV31"/>
    <mergeCell ref="BY31:CR31"/>
    <mergeCell ref="AM33:BD33"/>
    <mergeCell ref="BG33:BX33"/>
    <mergeCell ref="CA33:CR33"/>
    <mergeCell ref="AM34:BD34"/>
    <mergeCell ref="BG34:BX34"/>
    <mergeCell ref="CA34:CR34"/>
    <mergeCell ref="I36:J36"/>
    <mergeCell ref="K36:M36"/>
    <mergeCell ref="N36:O36"/>
    <mergeCell ref="Q36:AE36"/>
    <mergeCell ref="AF36:AH36"/>
    <mergeCell ref="AI36:AK36"/>
    <mergeCell ref="A40:CM40"/>
    <mergeCell ref="A41:CM41"/>
    <mergeCell ref="A43:Y43"/>
    <mergeCell ref="AH43:CM43"/>
    <mergeCell ref="A44:Y44"/>
    <mergeCell ref="AH44:CM44"/>
    <mergeCell ref="A50:FE50"/>
    <mergeCell ref="A51:FE51"/>
    <mergeCell ref="A55:FE55"/>
    <mergeCell ref="A46:B46"/>
    <mergeCell ref="C46:E46"/>
    <mergeCell ref="F46:G46"/>
    <mergeCell ref="I46:W46"/>
    <mergeCell ref="X46:Z46"/>
    <mergeCell ref="AA46:AC46"/>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9" max="160" man="1"/>
  </rowBreaks>
</worksheet>
</file>

<file path=xl/worksheets/sheet20.xml><?xml version="1.0" encoding="utf-8"?>
<worksheet xmlns="http://schemas.openxmlformats.org/spreadsheetml/2006/main" xmlns:r="http://schemas.openxmlformats.org/officeDocument/2006/relationships">
  <sheetPr>
    <tabColor rgb="FF00FFFF"/>
  </sheetPr>
  <dimension ref="A2:K28"/>
  <sheetViews>
    <sheetView topLeftCell="A13" zoomScaleSheetLayoutView="66" workbookViewId="0">
      <selection activeCell="A15" sqref="A15:D15"/>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374</v>
      </c>
      <c r="B3" s="677"/>
      <c r="C3" s="677"/>
      <c r="D3" s="677"/>
      <c r="E3" s="677"/>
      <c r="F3" s="677"/>
      <c r="G3" s="677"/>
    </row>
    <row r="4" spans="1:7" ht="57" customHeight="1">
      <c r="A4" s="641" t="s">
        <v>444</v>
      </c>
      <c r="B4" s="641"/>
      <c r="C4" s="641"/>
      <c r="D4" s="641"/>
      <c r="E4" s="641"/>
      <c r="F4" s="641"/>
      <c r="G4" s="641"/>
    </row>
    <row r="5" spans="1:7" ht="15.75" customHeight="1">
      <c r="A5" s="612" t="s">
        <v>1</v>
      </c>
      <c r="B5" s="612"/>
      <c r="C5" s="612"/>
      <c r="D5" s="612"/>
      <c r="E5" s="612"/>
      <c r="F5" s="612"/>
      <c r="G5" s="612"/>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97.5" customHeight="1">
      <c r="A10" s="678" t="s">
        <v>913</v>
      </c>
      <c r="B10" s="679"/>
      <c r="C10" s="679"/>
      <c r="D10" s="680"/>
      <c r="E10" s="22">
        <v>18000</v>
      </c>
      <c r="F10" s="22">
        <v>18000</v>
      </c>
      <c r="G10" s="56">
        <v>18000</v>
      </c>
    </row>
    <row r="11" spans="1:7" ht="33" customHeight="1">
      <c r="A11" s="681" t="s">
        <v>914</v>
      </c>
      <c r="B11" s="682"/>
      <c r="C11" s="682"/>
      <c r="D11" s="683"/>
      <c r="E11" s="22">
        <v>22800</v>
      </c>
      <c r="F11" s="22">
        <v>22800</v>
      </c>
      <c r="G11" s="56">
        <v>22800</v>
      </c>
    </row>
    <row r="12" spans="1:7" ht="52.5" customHeight="1">
      <c r="A12" s="684" t="s">
        <v>915</v>
      </c>
      <c r="B12" s="685"/>
      <c r="C12" s="685"/>
      <c r="D12" s="686"/>
      <c r="E12" s="22">
        <v>27000</v>
      </c>
      <c r="F12" s="22">
        <v>27000</v>
      </c>
      <c r="G12" s="56">
        <v>27000</v>
      </c>
    </row>
    <row r="13" spans="1:7" ht="71.25" customHeight="1">
      <c r="A13" s="674" t="s">
        <v>968</v>
      </c>
      <c r="B13" s="675"/>
      <c r="C13" s="675"/>
      <c r="D13" s="676"/>
      <c r="E13" s="99">
        <v>12270</v>
      </c>
      <c r="F13" s="99">
        <v>12270</v>
      </c>
      <c r="G13" s="505">
        <v>12270</v>
      </c>
    </row>
    <row r="14" spans="1:7" ht="114.75" customHeight="1">
      <c r="A14" s="667" t="s">
        <v>916</v>
      </c>
      <c r="B14" s="667"/>
      <c r="C14" s="667"/>
      <c r="D14" s="667"/>
      <c r="E14" s="22">
        <v>20877.759999999998</v>
      </c>
      <c r="F14" s="22">
        <v>20877.759999999998</v>
      </c>
      <c r="G14" s="56">
        <v>20877.759999999998</v>
      </c>
    </row>
    <row r="15" spans="1:7" ht="85.5" customHeight="1">
      <c r="A15" s="671" t="s">
        <v>917</v>
      </c>
      <c r="B15" s="672"/>
      <c r="C15" s="672"/>
      <c r="D15" s="673"/>
      <c r="E15" s="22">
        <v>4970.7</v>
      </c>
      <c r="F15" s="22">
        <v>4970.7</v>
      </c>
      <c r="G15" s="56">
        <v>4970.7</v>
      </c>
    </row>
    <row r="16" spans="1:7" ht="93.75" customHeight="1">
      <c r="A16" s="674" t="s">
        <v>1019</v>
      </c>
      <c r="B16" s="675"/>
      <c r="C16" s="675"/>
      <c r="D16" s="676"/>
      <c r="E16" s="79">
        <v>34808.54</v>
      </c>
      <c r="F16" s="79">
        <v>34808.54</v>
      </c>
      <c r="G16" s="81">
        <v>34808.54</v>
      </c>
    </row>
    <row r="17" spans="1:11" ht="20.100000000000001" customHeight="1">
      <c r="A17" s="599" t="s">
        <v>2</v>
      </c>
      <c r="B17" s="599"/>
      <c r="C17" s="599"/>
      <c r="D17" s="599"/>
      <c r="E17" s="5">
        <f>SUM(E10:E16)</f>
        <v>140727</v>
      </c>
      <c r="F17" s="77">
        <f>SUM(F10:F16)</f>
        <v>140727</v>
      </c>
      <c r="G17" s="77">
        <f>SUM(G10:G16)</f>
        <v>140727</v>
      </c>
    </row>
    <row r="18" spans="1:11" ht="20.100000000000001" customHeight="1">
      <c r="A18" s="598" t="s">
        <v>3</v>
      </c>
      <c r="B18" s="598"/>
      <c r="C18" s="598"/>
      <c r="D18" s="598"/>
      <c r="E18" s="61">
        <f>E17/1000</f>
        <v>140.727</v>
      </c>
      <c r="F18" s="61">
        <f>F17/1000</f>
        <v>140.727</v>
      </c>
      <c r="G18" s="61">
        <f>G17/1000</f>
        <v>140.727</v>
      </c>
    </row>
    <row r="19" spans="1:11" ht="20.100000000000001" customHeight="1">
      <c r="A19" s="663" t="s">
        <v>411</v>
      </c>
      <c r="B19" s="662"/>
      <c r="C19" s="662"/>
      <c r="D19" s="670"/>
      <c r="E19" s="52"/>
      <c r="F19" s="52"/>
      <c r="G19" s="52"/>
    </row>
    <row r="20" spans="1:11" ht="20.100000000000001" customHeight="1">
      <c r="A20" s="649" t="s">
        <v>412</v>
      </c>
      <c r="B20" s="650"/>
      <c r="C20" s="650"/>
      <c r="D20" s="669"/>
      <c r="E20" s="52">
        <v>129039.55</v>
      </c>
      <c r="F20" s="52">
        <v>129039.55</v>
      </c>
      <c r="G20" s="52">
        <v>129039.55</v>
      </c>
    </row>
    <row r="21" spans="1:11" ht="20.100000000000001" customHeight="1">
      <c r="A21" s="24" t="s">
        <v>415</v>
      </c>
      <c r="B21" s="24"/>
      <c r="C21" s="64"/>
      <c r="D21" s="66"/>
      <c r="E21" s="52">
        <f>E17-E20</f>
        <v>11687.449999999997</v>
      </c>
      <c r="F21" s="80">
        <f t="shared" ref="F21:G21" si="0">F17-F20</f>
        <v>11687.449999999997</v>
      </c>
      <c r="G21" s="80">
        <f t="shared" si="0"/>
        <v>11687.449999999997</v>
      </c>
    </row>
    <row r="22" spans="1:11" ht="20.100000000000001" customHeight="1">
      <c r="A22" s="649" t="s">
        <v>416</v>
      </c>
      <c r="B22" s="650"/>
      <c r="C22" s="650"/>
      <c r="D22" s="669"/>
      <c r="E22" s="52">
        <v>0</v>
      </c>
      <c r="F22" s="52">
        <v>0</v>
      </c>
      <c r="G22" s="52">
        <v>0</v>
      </c>
    </row>
    <row r="23" spans="1:11">
      <c r="A23" s="668"/>
      <c r="B23" s="668"/>
    </row>
    <row r="24" spans="1:11" ht="15.75">
      <c r="A24" s="3" t="s">
        <v>4</v>
      </c>
      <c r="B24" s="3"/>
      <c r="C24" s="27"/>
      <c r="D24" s="27"/>
      <c r="E24" s="3"/>
      <c r="F24" s="594" t="s">
        <v>445</v>
      </c>
      <c r="G24" s="594"/>
    </row>
    <row r="25" spans="1:11" ht="15.75" customHeight="1">
      <c r="A25" s="3"/>
      <c r="B25" s="3"/>
      <c r="C25" s="593" t="s">
        <v>5</v>
      </c>
      <c r="D25" s="593"/>
      <c r="E25" s="3"/>
      <c r="F25" s="593" t="s">
        <v>6</v>
      </c>
      <c r="G25" s="593"/>
    </row>
    <row r="26" spans="1:11" ht="15.75">
      <c r="A26" s="3"/>
      <c r="B26" s="3"/>
      <c r="C26" s="3"/>
      <c r="D26" s="3"/>
      <c r="E26" s="3"/>
      <c r="F26" s="3"/>
      <c r="G26" s="3"/>
    </row>
    <row r="27" spans="1:11" ht="15.75">
      <c r="A27" s="3" t="s">
        <v>7</v>
      </c>
      <c r="B27" s="3"/>
      <c r="C27" s="27"/>
      <c r="D27" s="27"/>
      <c r="E27" s="3"/>
      <c r="F27" s="594" t="s">
        <v>446</v>
      </c>
      <c r="G27" s="594"/>
    </row>
    <row r="28" spans="1:11" ht="15.75">
      <c r="A28" s="9"/>
      <c r="B28" s="9"/>
      <c r="C28" s="593" t="s">
        <v>5</v>
      </c>
      <c r="D28" s="593"/>
      <c r="E28" s="3"/>
      <c r="F28" s="593" t="s">
        <v>6</v>
      </c>
      <c r="G28" s="593"/>
      <c r="K28" t="s">
        <v>22</v>
      </c>
    </row>
  </sheetData>
  <sheetProtection selectLockedCells="1" selectUnlockedCells="1"/>
  <mergeCells count="29">
    <mergeCell ref="A10:D10"/>
    <mergeCell ref="A11:D11"/>
    <mergeCell ref="A12:D12"/>
    <mergeCell ref="A13:D13"/>
    <mergeCell ref="A8:D9"/>
    <mergeCell ref="E8:E9"/>
    <mergeCell ref="F8:F9"/>
    <mergeCell ref="G8:G9"/>
    <mergeCell ref="A4:G4"/>
    <mergeCell ref="A2:G2"/>
    <mergeCell ref="A3:G3"/>
    <mergeCell ref="A5:G5"/>
    <mergeCell ref="A6:G6"/>
    <mergeCell ref="A7:F7"/>
    <mergeCell ref="A14:D14"/>
    <mergeCell ref="C28:D28"/>
    <mergeCell ref="F28:G28"/>
    <mergeCell ref="F27:G27"/>
    <mergeCell ref="A17:D17"/>
    <mergeCell ref="A18:D18"/>
    <mergeCell ref="A23:B23"/>
    <mergeCell ref="A20:D20"/>
    <mergeCell ref="A22:D22"/>
    <mergeCell ref="A19:D19"/>
    <mergeCell ref="F24:G24"/>
    <mergeCell ref="C25:D25"/>
    <mergeCell ref="F25:G25"/>
    <mergeCell ref="A15:D15"/>
    <mergeCell ref="A16:D16"/>
  </mergeCells>
  <pageMargins left="0.86614173228346458" right="0.19685039370078741" top="0.98425196850393704" bottom="0.98425196850393704" header="0.51181102362204722" footer="0.51181102362204722"/>
  <pageSetup paperSize="9" scale="68" firstPageNumber="0"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00FFFF"/>
  </sheetPr>
  <dimension ref="A2:K24"/>
  <sheetViews>
    <sheetView topLeftCell="A4" zoomScaleSheetLayoutView="66" workbookViewId="0">
      <selection activeCell="E12" sqref="E12"/>
    </sheetView>
  </sheetViews>
  <sheetFormatPr defaultRowHeight="15"/>
  <cols>
    <col min="1" max="1" width="9.140625" style="14"/>
    <col min="2" max="2" width="5.85546875" style="14" customWidth="1"/>
    <col min="3" max="3" width="9.140625" style="14"/>
    <col min="4" max="4" width="33" style="14" customWidth="1"/>
    <col min="5" max="7" width="18" style="14" customWidth="1"/>
  </cols>
  <sheetData>
    <row r="2" spans="1:7" ht="15.75">
      <c r="A2" s="605" t="s">
        <v>0</v>
      </c>
      <c r="B2" s="605"/>
      <c r="C2" s="605"/>
      <c r="D2" s="605"/>
      <c r="E2" s="605"/>
      <c r="F2" s="605"/>
      <c r="G2" s="605"/>
    </row>
    <row r="3" spans="1:7" ht="21" customHeight="1">
      <c r="A3" s="603" t="s">
        <v>361</v>
      </c>
      <c r="B3" s="603"/>
      <c r="C3" s="603"/>
      <c r="D3" s="603"/>
      <c r="E3" s="603"/>
      <c r="F3" s="603"/>
      <c r="G3" s="603"/>
    </row>
    <row r="4" spans="1:7" ht="54.7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904</v>
      </c>
      <c r="B6" s="603"/>
      <c r="C6" s="603"/>
      <c r="D6" s="603"/>
      <c r="E6" s="603"/>
      <c r="F6" s="603"/>
      <c r="G6" s="603"/>
    </row>
    <row r="7" spans="1:7" ht="0.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87.75" customHeight="1">
      <c r="A10" s="688" t="s">
        <v>1020</v>
      </c>
      <c r="B10" s="688"/>
      <c r="C10" s="688"/>
      <c r="D10" s="688"/>
      <c r="E10" s="99">
        <v>95000</v>
      </c>
      <c r="F10" s="99">
        <v>95000</v>
      </c>
      <c r="G10" s="505">
        <v>95000</v>
      </c>
    </row>
    <row r="11" spans="1:7" ht="75" customHeight="1">
      <c r="A11" s="688" t="s">
        <v>456</v>
      </c>
      <c r="B11" s="688"/>
      <c r="C11" s="688"/>
      <c r="D11" s="688"/>
      <c r="E11" s="22">
        <v>250000</v>
      </c>
      <c r="F11" s="22">
        <v>250000</v>
      </c>
      <c r="G11" s="56">
        <v>250000</v>
      </c>
    </row>
    <row r="12" spans="1:7" ht="65.25" customHeight="1">
      <c r="A12" s="689" t="s">
        <v>918</v>
      </c>
      <c r="B12" s="689"/>
      <c r="C12" s="689"/>
      <c r="D12" s="689"/>
      <c r="E12" s="22">
        <v>39600</v>
      </c>
      <c r="F12" s="22">
        <v>39600</v>
      </c>
      <c r="G12" s="56">
        <v>39600</v>
      </c>
    </row>
    <row r="13" spans="1:7" ht="20.100000000000001" customHeight="1">
      <c r="A13" s="599" t="s">
        <v>2</v>
      </c>
      <c r="B13" s="599"/>
      <c r="C13" s="599"/>
      <c r="D13" s="599"/>
      <c r="E13" s="5">
        <f>SUM(E10:E12)</f>
        <v>384600</v>
      </c>
      <c r="F13" s="77">
        <f>SUM(F10:F12)</f>
        <v>384600</v>
      </c>
      <c r="G13" s="77">
        <f>SUM(G10:G12)</f>
        <v>384600</v>
      </c>
    </row>
    <row r="14" spans="1:7" ht="20.100000000000001" customHeight="1">
      <c r="A14" s="598" t="s">
        <v>3</v>
      </c>
      <c r="B14" s="598"/>
      <c r="C14" s="598"/>
      <c r="D14" s="598"/>
      <c r="E14" s="61">
        <f>E13/1000</f>
        <v>384.6</v>
      </c>
      <c r="F14" s="61">
        <f>F13/1000</f>
        <v>384.6</v>
      </c>
      <c r="G14" s="61">
        <f>G13/1000</f>
        <v>384.6</v>
      </c>
    </row>
    <row r="15" spans="1:7" ht="20.100000000000001" customHeight="1">
      <c r="A15" s="663" t="s">
        <v>411</v>
      </c>
      <c r="B15" s="662"/>
      <c r="C15" s="662"/>
      <c r="D15" s="670"/>
      <c r="E15" s="52"/>
      <c r="F15" s="52"/>
      <c r="G15" s="52"/>
    </row>
    <row r="16" spans="1:7" ht="20.100000000000001" customHeight="1">
      <c r="A16" s="649" t="s">
        <v>412</v>
      </c>
      <c r="B16" s="650"/>
      <c r="C16" s="650"/>
      <c r="D16" s="669"/>
      <c r="E16" s="52">
        <v>141840</v>
      </c>
      <c r="F16" s="80">
        <v>141840</v>
      </c>
      <c r="G16" s="80">
        <v>141840</v>
      </c>
    </row>
    <row r="17" spans="1:11" ht="20.100000000000001" customHeight="1">
      <c r="A17" s="24" t="s">
        <v>415</v>
      </c>
      <c r="B17" s="24"/>
      <c r="C17" s="64"/>
      <c r="D17" s="66"/>
      <c r="E17" s="52">
        <v>70920</v>
      </c>
      <c r="F17" s="80">
        <v>70920</v>
      </c>
      <c r="G17" s="80">
        <v>70920</v>
      </c>
    </row>
    <row r="18" spans="1:11" ht="20.100000000000001" customHeight="1">
      <c r="A18" s="649" t="s">
        <v>416</v>
      </c>
      <c r="B18" s="650"/>
      <c r="C18" s="650"/>
      <c r="D18" s="669"/>
      <c r="E18" s="52">
        <v>171840</v>
      </c>
      <c r="F18" s="80">
        <v>171840</v>
      </c>
      <c r="G18" s="80">
        <v>171840</v>
      </c>
    </row>
    <row r="19" spans="1:11">
      <c r="A19" s="668"/>
      <c r="B19" s="668"/>
    </row>
    <row r="20" spans="1:11" ht="15.75">
      <c r="A20" s="3" t="s">
        <v>4</v>
      </c>
      <c r="B20" s="3"/>
      <c r="C20" s="27"/>
      <c r="D20" s="27"/>
      <c r="E20" s="3"/>
      <c r="F20" s="594" t="s">
        <v>445</v>
      </c>
      <c r="G20" s="594"/>
    </row>
    <row r="21" spans="1:11" ht="15.75" customHeight="1">
      <c r="A21" s="3"/>
      <c r="B21" s="3"/>
      <c r="C21" s="593" t="s">
        <v>5</v>
      </c>
      <c r="D21" s="593"/>
      <c r="E21" s="3"/>
      <c r="F21" s="593" t="s">
        <v>6</v>
      </c>
      <c r="G21" s="593"/>
    </row>
    <row r="22" spans="1:11" ht="15.75">
      <c r="A22" s="3"/>
      <c r="B22" s="3"/>
      <c r="C22" s="3"/>
      <c r="D22" s="3"/>
      <c r="E22" s="3"/>
      <c r="F22" s="3"/>
      <c r="G22" s="3"/>
    </row>
    <row r="23" spans="1:11" ht="15.75">
      <c r="A23" s="3" t="s">
        <v>7</v>
      </c>
      <c r="B23" s="3"/>
      <c r="C23" s="27"/>
      <c r="D23" s="27"/>
      <c r="E23" s="3"/>
      <c r="F23" s="594" t="s">
        <v>446</v>
      </c>
      <c r="G23" s="594"/>
    </row>
    <row r="24" spans="1:11" ht="15.75">
      <c r="A24" s="9"/>
      <c r="B24" s="9"/>
      <c r="C24" s="593" t="s">
        <v>5</v>
      </c>
      <c r="D24" s="593"/>
      <c r="E24" s="3"/>
      <c r="F24" s="593" t="s">
        <v>6</v>
      </c>
      <c r="G24" s="593"/>
      <c r="K24" t="s">
        <v>22</v>
      </c>
    </row>
  </sheetData>
  <sheetProtection selectLockedCells="1" selectUnlockedCells="1"/>
  <mergeCells count="25">
    <mergeCell ref="A2:G2"/>
    <mergeCell ref="A3:G3"/>
    <mergeCell ref="A5:G5"/>
    <mergeCell ref="A6:G6"/>
    <mergeCell ref="A7:F7"/>
    <mergeCell ref="A8:D9"/>
    <mergeCell ref="E8:E9"/>
    <mergeCell ref="F8:F9"/>
    <mergeCell ref="G8:G9"/>
    <mergeCell ref="A4:G4"/>
    <mergeCell ref="F23:G23"/>
    <mergeCell ref="C24:D24"/>
    <mergeCell ref="F24:G24"/>
    <mergeCell ref="A19:B19"/>
    <mergeCell ref="A18:D18"/>
    <mergeCell ref="F20:G20"/>
    <mergeCell ref="A10:D10"/>
    <mergeCell ref="A11:D11"/>
    <mergeCell ref="A12:D12"/>
    <mergeCell ref="C21:D21"/>
    <mergeCell ref="F21:G21"/>
    <mergeCell ref="A15:D15"/>
    <mergeCell ref="A16:D16"/>
    <mergeCell ref="A13:D13"/>
    <mergeCell ref="A14:D14"/>
  </mergeCells>
  <pageMargins left="0.86614173228346458" right="0.19685039370078741" top="0.98425196850393704" bottom="0.98425196850393704" header="0.51181102362204722" footer="0.51181102362204722"/>
  <pageSetup paperSize="9" scale="6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abColor rgb="FF00FFFF"/>
  </sheetPr>
  <dimension ref="A2:K30"/>
  <sheetViews>
    <sheetView zoomScaleSheetLayoutView="66" workbookViewId="0">
      <selection activeCell="G12" sqref="G12"/>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03" t="s">
        <v>375</v>
      </c>
      <c r="B3" s="603"/>
      <c r="C3" s="603"/>
      <c r="D3" s="603"/>
      <c r="E3" s="603"/>
      <c r="F3" s="603"/>
      <c r="G3" s="603"/>
    </row>
    <row r="4" spans="1:7" ht="54"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31.5" customHeight="1">
      <c r="A10" s="690" t="s">
        <v>919</v>
      </c>
      <c r="B10" s="690"/>
      <c r="C10" s="690"/>
      <c r="D10" s="690"/>
      <c r="E10" s="99">
        <v>1952.87</v>
      </c>
      <c r="F10" s="99">
        <v>1952.87</v>
      </c>
      <c r="G10" s="99">
        <v>1952.87</v>
      </c>
    </row>
    <row r="11" spans="1:7" ht="27.75" customHeight="1">
      <c r="A11" s="690" t="s">
        <v>920</v>
      </c>
      <c r="B11" s="690"/>
      <c r="C11" s="690"/>
      <c r="D11" s="690"/>
      <c r="E11" s="99">
        <v>2130.4</v>
      </c>
      <c r="F11" s="99">
        <v>2130.4</v>
      </c>
      <c r="G11" s="99">
        <v>2130.4</v>
      </c>
    </row>
    <row r="12" spans="1:7" ht="32.25" customHeight="1">
      <c r="A12" s="690" t="s">
        <v>921</v>
      </c>
      <c r="B12" s="690"/>
      <c r="C12" s="690"/>
      <c r="D12" s="690"/>
      <c r="E12" s="99">
        <v>2130.4</v>
      </c>
      <c r="F12" s="99">
        <v>2130.4</v>
      </c>
      <c r="G12" s="99">
        <v>2130.4</v>
      </c>
    </row>
    <row r="13" spans="1:7" ht="30" customHeight="1">
      <c r="A13" s="690" t="s">
        <v>922</v>
      </c>
      <c r="B13" s="690"/>
      <c r="C13" s="690"/>
      <c r="D13" s="690"/>
      <c r="E13" s="99">
        <v>2130.4</v>
      </c>
      <c r="F13" s="99">
        <v>2130.4</v>
      </c>
      <c r="G13" s="99">
        <v>2130.4</v>
      </c>
    </row>
    <row r="14" spans="1:7" ht="32.25" customHeight="1">
      <c r="A14" s="690" t="s">
        <v>923</v>
      </c>
      <c r="B14" s="690"/>
      <c r="C14" s="690"/>
      <c r="D14" s="690"/>
      <c r="E14" s="99">
        <v>2130.4</v>
      </c>
      <c r="F14" s="99">
        <v>2130.4</v>
      </c>
      <c r="G14" s="99">
        <v>2130.4</v>
      </c>
    </row>
    <row r="15" spans="1:7" ht="28.5" customHeight="1">
      <c r="A15" s="690" t="s">
        <v>924</v>
      </c>
      <c r="B15" s="690"/>
      <c r="C15" s="690"/>
      <c r="D15" s="690"/>
      <c r="E15" s="99">
        <v>1065.2</v>
      </c>
      <c r="F15" s="99">
        <v>1065.2</v>
      </c>
      <c r="G15" s="99">
        <v>1065.2</v>
      </c>
    </row>
    <row r="16" spans="1:7" ht="27" customHeight="1">
      <c r="A16" s="690" t="s">
        <v>925</v>
      </c>
      <c r="B16" s="690"/>
      <c r="C16" s="690"/>
      <c r="D16" s="690"/>
      <c r="E16" s="99">
        <v>2130.4</v>
      </c>
      <c r="F16" s="99">
        <v>2130.4</v>
      </c>
      <c r="G16" s="99">
        <v>2130.4</v>
      </c>
    </row>
    <row r="17" spans="1:11" ht="27.75" customHeight="1">
      <c r="A17" s="690" t="s">
        <v>926</v>
      </c>
      <c r="B17" s="690"/>
      <c r="C17" s="690"/>
      <c r="D17" s="690"/>
      <c r="E17" s="99">
        <v>2485.4699999999998</v>
      </c>
      <c r="F17" s="99">
        <v>2485.4699999999998</v>
      </c>
      <c r="G17" s="99">
        <v>2485.4699999999998</v>
      </c>
    </row>
    <row r="18" spans="1:11" ht="28.5" customHeight="1">
      <c r="A18" s="690" t="s">
        <v>969</v>
      </c>
      <c r="B18" s="690"/>
      <c r="C18" s="690"/>
      <c r="D18" s="690"/>
      <c r="E18" s="99">
        <v>5547.81</v>
      </c>
      <c r="F18" s="99">
        <v>5547.81</v>
      </c>
      <c r="G18" s="99">
        <v>5547.81</v>
      </c>
    </row>
    <row r="19" spans="1:11" ht="20.100000000000001" customHeight="1">
      <c r="A19" s="694" t="s">
        <v>2</v>
      </c>
      <c r="B19" s="694"/>
      <c r="C19" s="694"/>
      <c r="D19" s="694"/>
      <c r="E19" s="52">
        <f>SUM(E10:E18)</f>
        <v>21703.35</v>
      </c>
      <c r="F19" s="80">
        <f t="shared" ref="F19:G19" si="0">SUM(F10:F18)</f>
        <v>21703.35</v>
      </c>
      <c r="G19" s="80">
        <f t="shared" si="0"/>
        <v>21703.35</v>
      </c>
    </row>
    <row r="20" spans="1:11" ht="20.100000000000001" customHeight="1">
      <c r="A20" s="694" t="s">
        <v>3</v>
      </c>
      <c r="B20" s="694"/>
      <c r="C20" s="694"/>
      <c r="D20" s="694"/>
      <c r="E20" s="52">
        <f>E19/1000</f>
        <v>21.703349999999997</v>
      </c>
      <c r="F20" s="52">
        <f>F19/1000</f>
        <v>21.703349999999997</v>
      </c>
      <c r="G20" s="52">
        <f>G19/1000</f>
        <v>21.703349999999997</v>
      </c>
    </row>
    <row r="21" spans="1:11" ht="20.100000000000001" customHeight="1">
      <c r="A21" s="691" t="s">
        <v>411</v>
      </c>
      <c r="B21" s="692"/>
      <c r="C21" s="692"/>
      <c r="D21" s="693"/>
      <c r="E21" s="52"/>
      <c r="F21" s="52"/>
      <c r="G21" s="52"/>
    </row>
    <row r="22" spans="1:11" ht="20.100000000000001" customHeight="1">
      <c r="A22" s="649" t="s">
        <v>412</v>
      </c>
      <c r="B22" s="650"/>
      <c r="C22" s="650"/>
      <c r="D22" s="669"/>
      <c r="E22" s="52">
        <v>7000</v>
      </c>
      <c r="F22" s="80">
        <v>7000</v>
      </c>
      <c r="G22" s="80">
        <v>7000</v>
      </c>
    </row>
    <row r="23" spans="1:11" ht="20.100000000000001" customHeight="1">
      <c r="A23" s="24" t="s">
        <v>415</v>
      </c>
      <c r="B23" s="24"/>
      <c r="C23" s="64"/>
      <c r="D23" s="66"/>
      <c r="E23" s="52">
        <f>E19-E22-E24</f>
        <v>5703.3499999999985</v>
      </c>
      <c r="F23" s="80">
        <f t="shared" ref="F23:G23" si="1">F19-F22-F24</f>
        <v>5703.3499999999985</v>
      </c>
      <c r="G23" s="80">
        <f t="shared" si="1"/>
        <v>5703.3499999999985</v>
      </c>
    </row>
    <row r="24" spans="1:11" ht="20.100000000000001" customHeight="1">
      <c r="A24" s="649" t="s">
        <v>416</v>
      </c>
      <c r="B24" s="650"/>
      <c r="C24" s="650"/>
      <c r="D24" s="669"/>
      <c r="E24" s="52">
        <v>9000</v>
      </c>
      <c r="F24" s="80">
        <v>9000</v>
      </c>
      <c r="G24" s="80">
        <v>9000</v>
      </c>
    </row>
    <row r="25" spans="1:11">
      <c r="A25" s="668"/>
      <c r="B25" s="668"/>
    </row>
    <row r="26" spans="1:11" ht="15.75">
      <c r="A26" s="3" t="s">
        <v>4</v>
      </c>
      <c r="B26" s="3"/>
      <c r="C26" s="27"/>
      <c r="D26" s="27"/>
      <c r="E26" s="3"/>
      <c r="F26" s="594" t="s">
        <v>445</v>
      </c>
      <c r="G26" s="594"/>
    </row>
    <row r="27" spans="1:11" ht="15.75" customHeight="1">
      <c r="A27" s="3"/>
      <c r="B27" s="3"/>
      <c r="C27" s="593" t="s">
        <v>5</v>
      </c>
      <c r="D27" s="593"/>
      <c r="E27" s="3"/>
      <c r="F27" s="593" t="s">
        <v>6</v>
      </c>
      <c r="G27" s="593"/>
    </row>
    <row r="28" spans="1:11" ht="15.75">
      <c r="A28" s="3"/>
      <c r="B28" s="3"/>
      <c r="C28" s="3"/>
      <c r="D28" s="3"/>
      <c r="E28" s="3"/>
      <c r="F28" s="3"/>
      <c r="G28" s="3"/>
    </row>
    <row r="29" spans="1:11" ht="15.75">
      <c r="A29" s="3" t="s">
        <v>7</v>
      </c>
      <c r="B29" s="3"/>
      <c r="C29" s="27"/>
      <c r="D29" s="27"/>
      <c r="E29" s="3"/>
      <c r="F29" s="594" t="s">
        <v>446</v>
      </c>
      <c r="G29" s="594"/>
    </row>
    <row r="30" spans="1:11" ht="15.75">
      <c r="A30" s="9"/>
      <c r="B30" s="9"/>
      <c r="C30" s="593" t="s">
        <v>5</v>
      </c>
      <c r="D30" s="593"/>
      <c r="E30" s="3"/>
      <c r="F30" s="593" t="s">
        <v>6</v>
      </c>
      <c r="G30" s="593"/>
      <c r="K30" t="s">
        <v>22</v>
      </c>
    </row>
  </sheetData>
  <sheetProtection selectLockedCells="1" selectUnlockedCells="1"/>
  <mergeCells count="31">
    <mergeCell ref="G8:G9"/>
    <mergeCell ref="A4:G4"/>
    <mergeCell ref="A2:G2"/>
    <mergeCell ref="A3:G3"/>
    <mergeCell ref="A5:G5"/>
    <mergeCell ref="A6:G6"/>
    <mergeCell ref="A7:F7"/>
    <mergeCell ref="A10:D10"/>
    <mergeCell ref="A11:D11"/>
    <mergeCell ref="A8:D9"/>
    <mergeCell ref="E8:E9"/>
    <mergeCell ref="F8:F9"/>
    <mergeCell ref="C27:D27"/>
    <mergeCell ref="F27:G27"/>
    <mergeCell ref="F29:G29"/>
    <mergeCell ref="C30:D30"/>
    <mergeCell ref="F30:G30"/>
    <mergeCell ref="F26:G26"/>
    <mergeCell ref="A12:D12"/>
    <mergeCell ref="A13:D13"/>
    <mergeCell ref="A14:D14"/>
    <mergeCell ref="A15:D15"/>
    <mergeCell ref="A16:D16"/>
    <mergeCell ref="A17:D17"/>
    <mergeCell ref="A18:D18"/>
    <mergeCell ref="A25:B25"/>
    <mergeCell ref="A24:D24"/>
    <mergeCell ref="A21:D21"/>
    <mergeCell ref="A22:D22"/>
    <mergeCell ref="A19:D19"/>
    <mergeCell ref="A20:D20"/>
  </mergeCells>
  <pageMargins left="0.86614173228346458" right="0.19685039370078741" top="0.98425196850393704" bottom="0.98425196850393704" header="0.51181102362204722" footer="0.51181102362204722"/>
  <pageSetup paperSize="9" scale="68" firstPageNumber="0"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00FFFF"/>
  </sheetPr>
  <dimension ref="A2:K53"/>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376</v>
      </c>
      <c r="B3" s="641"/>
      <c r="C3" s="641"/>
      <c r="D3" s="641"/>
      <c r="E3" s="641"/>
      <c r="F3" s="641"/>
      <c r="G3" s="641"/>
    </row>
    <row r="4" spans="1:7" ht="63"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7"/>
      <c r="B41" s="697"/>
      <c r="C41" s="697"/>
      <c r="D41" s="697"/>
      <c r="E41" s="67">
        <v>0</v>
      </c>
      <c r="F41" s="67">
        <v>0</v>
      </c>
      <c r="G41" s="68">
        <v>0</v>
      </c>
    </row>
    <row r="42" spans="1:7" ht="20.100000000000001" customHeight="1">
      <c r="A42" s="694" t="s">
        <v>2</v>
      </c>
      <c r="B42" s="694"/>
      <c r="C42" s="694"/>
      <c r="D42" s="694"/>
      <c r="E42" s="52">
        <f>E10+E31+E32+E33+E34+E35+E36+E37+E38+E39+E40+E41</f>
        <v>0</v>
      </c>
      <c r="F42" s="52">
        <f>F10+F31+F32+F33+F34+F35+F36+F37+F38+F39+F40+F41</f>
        <v>0</v>
      </c>
      <c r="G42" s="52">
        <f>G10+G31+G32+G33+G34+G35+G36+G37+G38+G39+G40+G41</f>
        <v>0</v>
      </c>
    </row>
    <row r="43" spans="1:7" ht="20.100000000000001" customHeight="1">
      <c r="A43" s="694" t="s">
        <v>3</v>
      </c>
      <c r="B43" s="694"/>
      <c r="C43" s="694"/>
      <c r="D43" s="694"/>
      <c r="E43" s="52">
        <f>E42/1000</f>
        <v>0</v>
      </c>
      <c r="F43" s="52">
        <f>F42/1000</f>
        <v>0</v>
      </c>
      <c r="G43" s="52">
        <f>G42/1000</f>
        <v>0</v>
      </c>
    </row>
    <row r="44" spans="1:7" ht="20.100000000000001" customHeight="1">
      <c r="A44" s="663" t="s">
        <v>411</v>
      </c>
      <c r="B44" s="662"/>
      <c r="C44" s="662"/>
      <c r="D44" s="670"/>
      <c r="E44" s="52"/>
      <c r="F44" s="52"/>
      <c r="G44" s="52"/>
    </row>
    <row r="45" spans="1:7" ht="20.100000000000001" customHeight="1">
      <c r="A45" s="649" t="s">
        <v>412</v>
      </c>
      <c r="B45" s="650"/>
      <c r="C45" s="650"/>
      <c r="D45" s="669"/>
      <c r="E45" s="52">
        <v>0</v>
      </c>
      <c r="F45" s="52">
        <v>0</v>
      </c>
      <c r="G45" s="52">
        <v>0</v>
      </c>
    </row>
    <row r="46" spans="1:7" ht="20.100000000000001" customHeight="1">
      <c r="A46" s="24" t="s">
        <v>415</v>
      </c>
      <c r="B46" s="24"/>
      <c r="C46" s="64"/>
      <c r="D46" s="66"/>
      <c r="E46" s="52">
        <v>0</v>
      </c>
      <c r="F46" s="52">
        <v>0</v>
      </c>
      <c r="G46" s="52">
        <v>0</v>
      </c>
    </row>
    <row r="47" spans="1:7" ht="20.100000000000001" customHeight="1">
      <c r="A47" s="649" t="s">
        <v>416</v>
      </c>
      <c r="B47" s="650"/>
      <c r="C47" s="650"/>
      <c r="D47" s="669"/>
      <c r="E47" s="52">
        <v>0</v>
      </c>
      <c r="F47" s="52">
        <v>0</v>
      </c>
      <c r="G47" s="52">
        <v>0</v>
      </c>
    </row>
    <row r="48" spans="1:7">
      <c r="A48" s="668"/>
      <c r="B48" s="668"/>
    </row>
    <row r="49" spans="1:11" ht="15.75">
      <c r="A49" s="3" t="s">
        <v>4</v>
      </c>
      <c r="B49" s="3"/>
      <c r="C49" s="27"/>
      <c r="D49" s="27"/>
      <c r="E49" s="3"/>
      <c r="F49" s="594" t="s">
        <v>445</v>
      </c>
      <c r="G49" s="594"/>
    </row>
    <row r="50" spans="1:1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t="s">
        <v>446</v>
      </c>
      <c r="G52" s="594"/>
    </row>
    <row r="53" spans="1:11" ht="15.75">
      <c r="A53" s="9"/>
      <c r="B53" s="9"/>
      <c r="C53" s="593" t="s">
        <v>5</v>
      </c>
      <c r="D53" s="593"/>
      <c r="E53" s="3"/>
      <c r="F53" s="593" t="s">
        <v>6</v>
      </c>
      <c r="G53" s="593"/>
      <c r="K53" t="s">
        <v>22</v>
      </c>
    </row>
  </sheetData>
  <sheetProtection selectLockedCells="1" selectUnlockedCells="1"/>
  <mergeCells count="54">
    <mergeCell ref="A2:G2"/>
    <mergeCell ref="A3:G3"/>
    <mergeCell ref="A5:G5"/>
    <mergeCell ref="A6:G6"/>
    <mergeCell ref="A7:F7"/>
    <mergeCell ref="A8:D9"/>
    <mergeCell ref="E8:E9"/>
    <mergeCell ref="F8:F9"/>
    <mergeCell ref="G8:G9"/>
    <mergeCell ref="A4:G4"/>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38:D38"/>
    <mergeCell ref="A39:D39"/>
    <mergeCell ref="A33:D33"/>
    <mergeCell ref="A28:D28"/>
    <mergeCell ref="A29:D29"/>
    <mergeCell ref="A30:D30"/>
    <mergeCell ref="A31:D31"/>
    <mergeCell ref="A32:D32"/>
    <mergeCell ref="A48:B48"/>
    <mergeCell ref="A34:D34"/>
    <mergeCell ref="A35:D35"/>
    <mergeCell ref="A36:D36"/>
    <mergeCell ref="A37:D37"/>
    <mergeCell ref="A47:D47"/>
    <mergeCell ref="A44:D44"/>
    <mergeCell ref="A45:D45"/>
    <mergeCell ref="A40:D40"/>
    <mergeCell ref="A41:D41"/>
    <mergeCell ref="A42:D42"/>
    <mergeCell ref="A43:D43"/>
    <mergeCell ref="F49:G49"/>
    <mergeCell ref="C50:D50"/>
    <mergeCell ref="F50:G50"/>
    <mergeCell ref="F52:G52"/>
    <mergeCell ref="C53:D53"/>
    <mergeCell ref="F53:G53"/>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tabColor rgb="FF00FFFF"/>
  </sheetPr>
  <dimension ref="A2:K53"/>
  <sheetViews>
    <sheetView view="pageBreakPreview" topLeftCell="A4"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377</v>
      </c>
      <c r="B3" s="641"/>
      <c r="C3" s="641"/>
      <c r="D3" s="641"/>
      <c r="E3" s="641"/>
      <c r="F3" s="641"/>
      <c r="G3" s="641"/>
    </row>
    <row r="4" spans="1:7" ht="65.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s="73" customFormat="1" ht="20.100000000000001" customHeight="1">
      <c r="A41" s="697"/>
      <c r="B41" s="697"/>
      <c r="C41" s="697"/>
      <c r="D41" s="697"/>
      <c r="E41" s="67">
        <v>0</v>
      </c>
      <c r="F41" s="67">
        <v>0</v>
      </c>
      <c r="G41" s="74">
        <v>0</v>
      </c>
    </row>
    <row r="42" spans="1:7" s="73" customFormat="1" ht="20.100000000000001" customHeight="1">
      <c r="A42" s="694" t="s">
        <v>2</v>
      </c>
      <c r="B42" s="694"/>
      <c r="C42" s="694"/>
      <c r="D42" s="694"/>
      <c r="E42" s="52">
        <f>E10+E31+E32+E33+E34+E35+E36+E37+E38+E39+E40+E41</f>
        <v>0</v>
      </c>
      <c r="F42" s="52">
        <f>F10+F31+F32+F33+F34+F35+F36+F37+F38+F39+F40+F41</f>
        <v>0</v>
      </c>
      <c r="G42" s="72">
        <f>G10+G31+G32+G33+G34+G35+G36+G37+G38+G39+G40+G41</f>
        <v>0</v>
      </c>
    </row>
    <row r="43" spans="1:7" s="73" customFormat="1" ht="20.100000000000001" customHeight="1">
      <c r="A43" s="694" t="s">
        <v>3</v>
      </c>
      <c r="B43" s="694"/>
      <c r="C43" s="694"/>
      <c r="D43" s="694"/>
      <c r="E43" s="52">
        <f>E42/1000</f>
        <v>0</v>
      </c>
      <c r="F43" s="52">
        <f>F42/1000</f>
        <v>0</v>
      </c>
      <c r="G43" s="72">
        <f>G42/1000</f>
        <v>0</v>
      </c>
    </row>
    <row r="44" spans="1:7" s="73" customFormat="1" ht="20.100000000000001" customHeight="1">
      <c r="A44" s="663" t="s">
        <v>411</v>
      </c>
      <c r="B44" s="662"/>
      <c r="C44" s="662"/>
      <c r="D44" s="670"/>
      <c r="E44" s="52"/>
      <c r="F44" s="52"/>
      <c r="G44" s="72"/>
    </row>
    <row r="45" spans="1:7" s="73" customFormat="1" ht="20.100000000000001" customHeight="1">
      <c r="A45" s="649" t="s">
        <v>412</v>
      </c>
      <c r="B45" s="650"/>
      <c r="C45" s="650"/>
      <c r="D45" s="669"/>
      <c r="E45" s="52">
        <v>0</v>
      </c>
      <c r="F45" s="52">
        <v>0</v>
      </c>
      <c r="G45" s="72">
        <v>0</v>
      </c>
    </row>
    <row r="46" spans="1:7" s="73" customFormat="1" ht="20.100000000000001" customHeight="1">
      <c r="A46" s="24" t="s">
        <v>415</v>
      </c>
      <c r="B46" s="24"/>
      <c r="C46" s="64"/>
      <c r="D46" s="66"/>
      <c r="E46" s="52">
        <v>0</v>
      </c>
      <c r="F46" s="52">
        <v>0</v>
      </c>
      <c r="G46" s="72">
        <v>0</v>
      </c>
    </row>
    <row r="47" spans="1:7" s="73" customFormat="1" ht="20.100000000000001" customHeight="1">
      <c r="A47" s="649" t="s">
        <v>416</v>
      </c>
      <c r="B47" s="650"/>
      <c r="C47" s="650"/>
      <c r="D47" s="669"/>
      <c r="E47" s="52">
        <v>0</v>
      </c>
      <c r="F47" s="52">
        <v>0</v>
      </c>
      <c r="G47" s="72">
        <v>0</v>
      </c>
    </row>
    <row r="48" spans="1:7" s="73" customFormat="1">
      <c r="A48" s="668"/>
      <c r="B48" s="668"/>
      <c r="C48" s="14"/>
      <c r="D48" s="14"/>
      <c r="E48" s="14"/>
      <c r="F48" s="14"/>
      <c r="G48" s="14"/>
    </row>
    <row r="49" spans="1:11" s="73" customFormat="1" ht="15.75">
      <c r="A49" s="3" t="s">
        <v>4</v>
      </c>
      <c r="B49" s="3"/>
      <c r="C49" s="27"/>
      <c r="D49" s="27"/>
      <c r="E49" s="3"/>
      <c r="F49" s="594" t="s">
        <v>445</v>
      </c>
      <c r="G49" s="594"/>
    </row>
    <row r="50" spans="1:11" s="73" customFormat="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t="s">
        <v>446</v>
      </c>
      <c r="G52" s="594"/>
    </row>
    <row r="53" spans="1:11" ht="15.75">
      <c r="A53" s="9"/>
      <c r="B53" s="9"/>
      <c r="C53" s="593" t="s">
        <v>5</v>
      </c>
      <c r="D53" s="593"/>
      <c r="E53" s="3"/>
      <c r="F53" s="593" t="s">
        <v>6</v>
      </c>
      <c r="G53" s="593"/>
      <c r="K53" t="s">
        <v>22</v>
      </c>
    </row>
  </sheetData>
  <sheetProtection selectLockedCells="1" selectUnlockedCells="1"/>
  <mergeCells count="54">
    <mergeCell ref="A2:G2"/>
    <mergeCell ref="A3:G3"/>
    <mergeCell ref="A5:G5"/>
    <mergeCell ref="A6:G6"/>
    <mergeCell ref="A7:F7"/>
    <mergeCell ref="A8:D9"/>
    <mergeCell ref="E8:E9"/>
    <mergeCell ref="F8:F9"/>
    <mergeCell ref="G8:G9"/>
    <mergeCell ref="A4:G4"/>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38:D38"/>
    <mergeCell ref="A39:D39"/>
    <mergeCell ref="A33:D33"/>
    <mergeCell ref="A28:D28"/>
    <mergeCell ref="A29:D29"/>
    <mergeCell ref="A30:D30"/>
    <mergeCell ref="A31:D31"/>
    <mergeCell ref="A32:D32"/>
    <mergeCell ref="A48:B48"/>
    <mergeCell ref="A34:D34"/>
    <mergeCell ref="A35:D35"/>
    <mergeCell ref="A36:D36"/>
    <mergeCell ref="A37:D37"/>
    <mergeCell ref="A47:D47"/>
    <mergeCell ref="A44:D44"/>
    <mergeCell ref="A45:D45"/>
    <mergeCell ref="A40:D40"/>
    <mergeCell ref="A41:D41"/>
    <mergeCell ref="A42:D42"/>
    <mergeCell ref="A43:D43"/>
    <mergeCell ref="F49:G49"/>
    <mergeCell ref="C50:D50"/>
    <mergeCell ref="F50:G50"/>
    <mergeCell ref="F52:G52"/>
    <mergeCell ref="C53:D53"/>
    <mergeCell ref="F53:G53"/>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sheetPr>
    <tabColor rgb="FF00FFFF"/>
  </sheetPr>
  <dimension ref="A2:K53"/>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388</v>
      </c>
      <c r="B3" s="641"/>
      <c r="C3" s="641"/>
      <c r="D3" s="641"/>
      <c r="E3" s="641"/>
      <c r="F3" s="641"/>
      <c r="G3" s="641"/>
    </row>
    <row r="4" spans="1:7" ht="65.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664" t="s">
        <v>1000</v>
      </c>
      <c r="G8" s="664" t="s">
        <v>1001</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7"/>
      <c r="B41" s="697"/>
      <c r="C41" s="697"/>
      <c r="D41" s="697"/>
      <c r="E41" s="67">
        <v>0</v>
      </c>
      <c r="F41" s="67">
        <v>0</v>
      </c>
      <c r="G41" s="68">
        <v>0</v>
      </c>
    </row>
    <row r="42" spans="1:7" s="73" customFormat="1" ht="20.100000000000001" customHeight="1">
      <c r="A42" s="694" t="s">
        <v>2</v>
      </c>
      <c r="B42" s="694"/>
      <c r="C42" s="694"/>
      <c r="D42" s="694"/>
      <c r="E42" s="52">
        <f>E10+E31+E32+E33+E34+E35+E36+E37+E38+E39+E40+E41</f>
        <v>0</v>
      </c>
      <c r="F42" s="52">
        <f>F10+F31+F32+F33+F34+F35+F36+F37+F38+F39+F40+F41</f>
        <v>0</v>
      </c>
      <c r="G42" s="72">
        <f>G10+G31+G32+G33+G34+G35+G36+G37+G38+G39+G40+G41</f>
        <v>0</v>
      </c>
    </row>
    <row r="43" spans="1:7" s="73" customFormat="1" ht="20.100000000000001" customHeight="1">
      <c r="A43" s="694" t="s">
        <v>3</v>
      </c>
      <c r="B43" s="694"/>
      <c r="C43" s="694"/>
      <c r="D43" s="694"/>
      <c r="E43" s="52">
        <f>E42/1000</f>
        <v>0</v>
      </c>
      <c r="F43" s="52">
        <f>F42/1000</f>
        <v>0</v>
      </c>
      <c r="G43" s="72">
        <f>G42/1000</f>
        <v>0</v>
      </c>
    </row>
    <row r="44" spans="1:7" s="73" customFormat="1" ht="20.100000000000001" customHeight="1">
      <c r="A44" s="663" t="s">
        <v>411</v>
      </c>
      <c r="B44" s="662"/>
      <c r="C44" s="662"/>
      <c r="D44" s="670"/>
      <c r="E44" s="52"/>
      <c r="F44" s="52"/>
      <c r="G44" s="72"/>
    </row>
    <row r="45" spans="1:7" s="73" customFormat="1" ht="20.100000000000001" customHeight="1">
      <c r="A45" s="649" t="s">
        <v>412</v>
      </c>
      <c r="B45" s="650"/>
      <c r="C45" s="650"/>
      <c r="D45" s="669"/>
      <c r="E45" s="52">
        <v>0</v>
      </c>
      <c r="F45" s="52">
        <v>0</v>
      </c>
      <c r="G45" s="72">
        <v>0</v>
      </c>
    </row>
    <row r="46" spans="1:7" s="73" customFormat="1" ht="20.100000000000001" customHeight="1">
      <c r="A46" s="24" t="s">
        <v>415</v>
      </c>
      <c r="B46" s="24"/>
      <c r="C46" s="64"/>
      <c r="D46" s="66"/>
      <c r="E46" s="52">
        <v>0</v>
      </c>
      <c r="F46" s="52">
        <v>0</v>
      </c>
      <c r="G46" s="72">
        <v>0</v>
      </c>
    </row>
    <row r="47" spans="1:7" s="73" customFormat="1" ht="20.100000000000001" customHeight="1">
      <c r="A47" s="649" t="s">
        <v>416</v>
      </c>
      <c r="B47" s="650"/>
      <c r="C47" s="650"/>
      <c r="D47" s="669"/>
      <c r="E47" s="52">
        <v>0</v>
      </c>
      <c r="F47" s="52">
        <v>0</v>
      </c>
      <c r="G47" s="72">
        <v>0</v>
      </c>
    </row>
    <row r="48" spans="1:7" s="73" customFormat="1">
      <c r="A48" s="668"/>
      <c r="B48" s="668"/>
      <c r="C48" s="14"/>
      <c r="D48" s="14"/>
      <c r="E48" s="14"/>
      <c r="F48" s="14"/>
      <c r="G48" s="14"/>
    </row>
    <row r="49" spans="1:11" s="73" customFormat="1" ht="15.75">
      <c r="A49" s="3" t="s">
        <v>4</v>
      </c>
      <c r="B49" s="3"/>
      <c r="C49" s="27"/>
      <c r="D49" s="27"/>
      <c r="E49" s="3"/>
      <c r="F49" s="594" t="s">
        <v>445</v>
      </c>
      <c r="G49" s="594"/>
    </row>
    <row r="50" spans="1:11" s="73" customFormat="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t="s">
        <v>446</v>
      </c>
      <c r="G52" s="594"/>
    </row>
    <row r="53" spans="1:11" ht="15.75">
      <c r="A53" s="9"/>
      <c r="B53" s="9"/>
      <c r="C53" s="593" t="s">
        <v>5</v>
      </c>
      <c r="D53" s="593"/>
      <c r="E53" s="3"/>
      <c r="F53" s="593" t="s">
        <v>6</v>
      </c>
      <c r="G53" s="593"/>
      <c r="K53" t="s">
        <v>22</v>
      </c>
    </row>
  </sheetData>
  <sheetProtection selectLockedCells="1" selectUnlockedCells="1"/>
  <mergeCells count="54">
    <mergeCell ref="A38:D38"/>
    <mergeCell ref="A39:D39"/>
    <mergeCell ref="A40:D40"/>
    <mergeCell ref="A41:D41"/>
    <mergeCell ref="F52:G52"/>
    <mergeCell ref="C53:D53"/>
    <mergeCell ref="F53:G53"/>
    <mergeCell ref="A42:D42"/>
    <mergeCell ref="A43:D43"/>
    <mergeCell ref="A48:B48"/>
    <mergeCell ref="A45:D45"/>
    <mergeCell ref="A47:D47"/>
    <mergeCell ref="F49:G49"/>
    <mergeCell ref="C50:D50"/>
    <mergeCell ref="F50:G50"/>
    <mergeCell ref="A44:D44"/>
    <mergeCell ref="A37:D37"/>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tabColor rgb="FF00FFFF"/>
  </sheetPr>
  <dimension ref="A1:H37"/>
  <sheetViews>
    <sheetView topLeftCell="A4" zoomScaleSheetLayoutView="66" workbookViewId="0">
      <selection activeCell="F16" sqref="F16"/>
    </sheetView>
  </sheetViews>
  <sheetFormatPr defaultRowHeight="12.75"/>
  <cols>
    <col min="1" max="1" width="17.5703125" customWidth="1"/>
    <col min="3" max="3" width="12.28515625" customWidth="1"/>
    <col min="4" max="4" width="4.140625" customWidth="1"/>
    <col min="5" max="5" width="15.5703125" customWidth="1"/>
    <col min="6" max="7" width="15.28515625" customWidth="1"/>
  </cols>
  <sheetData>
    <row r="1" spans="1:8" ht="15">
      <c r="A1" s="86"/>
      <c r="B1" s="86"/>
      <c r="C1" s="86"/>
      <c r="D1" s="86"/>
      <c r="E1" s="86"/>
      <c r="F1" s="86"/>
      <c r="G1" s="86"/>
      <c r="H1" s="78"/>
    </row>
    <row r="2" spans="1:8" ht="15.75">
      <c r="A2" s="605" t="s">
        <v>0</v>
      </c>
      <c r="B2" s="605"/>
      <c r="C2" s="605"/>
      <c r="D2" s="605"/>
      <c r="E2" s="605"/>
      <c r="F2" s="605"/>
      <c r="G2" s="605"/>
      <c r="H2" s="78"/>
    </row>
    <row r="3" spans="1:8" ht="37.5" customHeight="1">
      <c r="A3" s="611" t="s">
        <v>378</v>
      </c>
      <c r="B3" s="611"/>
      <c r="C3" s="611"/>
      <c r="D3" s="611"/>
      <c r="E3" s="611"/>
      <c r="F3" s="611"/>
      <c r="G3" s="611"/>
      <c r="H3" s="78"/>
    </row>
    <row r="4" spans="1:8" ht="34.5" customHeight="1">
      <c r="A4" s="734" t="s">
        <v>457</v>
      </c>
      <c r="B4" s="734"/>
      <c r="C4" s="734"/>
      <c r="D4" s="734"/>
      <c r="E4" s="734"/>
      <c r="F4" s="734"/>
      <c r="G4" s="734"/>
      <c r="H4" s="78"/>
    </row>
    <row r="5" spans="1:8" ht="15.75" customHeight="1">
      <c r="A5" s="612" t="s">
        <v>1</v>
      </c>
      <c r="B5" s="612"/>
      <c r="C5" s="612"/>
      <c r="D5" s="612"/>
      <c r="E5" s="612"/>
      <c r="F5" s="612"/>
      <c r="G5" s="612"/>
      <c r="H5" s="78"/>
    </row>
    <row r="6" spans="1:8" ht="15.75" customHeight="1">
      <c r="A6" s="603" t="s">
        <v>904</v>
      </c>
      <c r="B6" s="603"/>
      <c r="C6" s="603"/>
      <c r="D6" s="603"/>
      <c r="E6" s="603"/>
      <c r="F6" s="603"/>
      <c r="G6" s="603"/>
      <c r="H6" s="78"/>
    </row>
    <row r="7" spans="1:8" ht="15.75" hidden="1" customHeight="1">
      <c r="A7" s="603"/>
      <c r="B7" s="603"/>
      <c r="C7" s="603"/>
      <c r="D7" s="603"/>
      <c r="E7" s="603"/>
      <c r="F7" s="603"/>
      <c r="G7" s="86"/>
      <c r="H7" s="78"/>
    </row>
    <row r="8" spans="1:8" ht="15.75" hidden="1">
      <c r="A8" s="83"/>
      <c r="B8" s="83"/>
      <c r="C8" s="83"/>
      <c r="D8" s="83"/>
      <c r="E8" s="83"/>
      <c r="F8" s="83"/>
      <c r="G8" s="86"/>
      <c r="H8" s="78"/>
    </row>
    <row r="9" spans="1:8" ht="15.75" hidden="1">
      <c r="A9" s="83"/>
      <c r="B9" s="83"/>
      <c r="C9" s="83"/>
      <c r="D9" s="83"/>
      <c r="E9" s="83"/>
      <c r="F9" s="83"/>
      <c r="G9" s="86"/>
      <c r="H9" s="78"/>
    </row>
    <row r="10" spans="1:8" ht="15.75" hidden="1">
      <c r="A10" s="83"/>
      <c r="B10" s="83"/>
      <c r="C10" s="83"/>
      <c r="D10" s="83"/>
      <c r="E10" s="83"/>
      <c r="F10" s="83"/>
      <c r="G10" s="86"/>
      <c r="H10" s="78"/>
    </row>
    <row r="11" spans="1:8" ht="35.25" customHeight="1">
      <c r="A11" s="658" t="s">
        <v>26</v>
      </c>
      <c r="B11" s="658"/>
      <c r="C11" s="658"/>
      <c r="D11" s="652"/>
      <c r="E11" s="88" t="s">
        <v>1002</v>
      </c>
      <c r="F11" s="88" t="s">
        <v>1003</v>
      </c>
      <c r="G11" s="88" t="s">
        <v>1004</v>
      </c>
      <c r="H11" s="78"/>
    </row>
    <row r="12" spans="1:8" ht="26.25" customHeight="1">
      <c r="A12" s="713" t="s">
        <v>458</v>
      </c>
      <c r="B12" s="714"/>
      <c r="C12" s="714"/>
      <c r="D12" s="715"/>
      <c r="E12" s="89"/>
      <c r="F12" s="89"/>
      <c r="G12" s="89"/>
      <c r="H12" s="78"/>
    </row>
    <row r="13" spans="1:8" ht="18.75" customHeight="1">
      <c r="A13" s="716" t="s">
        <v>27</v>
      </c>
      <c r="B13" s="716"/>
      <c r="C13" s="716"/>
      <c r="D13" s="716"/>
      <c r="E13" s="90">
        <v>25</v>
      </c>
      <c r="F13" s="90">
        <v>25</v>
      </c>
      <c r="G13" s="90">
        <v>25</v>
      </c>
      <c r="H13" s="78"/>
    </row>
    <row r="14" spans="1:8" ht="19.5" customHeight="1">
      <c r="A14" s="716" t="s">
        <v>28</v>
      </c>
      <c r="B14" s="716"/>
      <c r="C14" s="716"/>
      <c r="D14" s="716"/>
      <c r="E14" s="90">
        <v>7907</v>
      </c>
      <c r="F14" s="90">
        <v>7942</v>
      </c>
      <c r="G14" s="90">
        <v>7907</v>
      </c>
      <c r="H14" s="78"/>
    </row>
    <row r="15" spans="1:8" ht="24" customHeight="1">
      <c r="A15" s="716" t="s">
        <v>29</v>
      </c>
      <c r="B15" s="716"/>
      <c r="C15" s="716"/>
      <c r="D15" s="716"/>
      <c r="E15" s="90">
        <v>4.8600000000000003</v>
      </c>
      <c r="F15" s="90">
        <v>4.8600000000000003</v>
      </c>
      <c r="G15" s="90">
        <v>4.8600000000000003</v>
      </c>
      <c r="H15" s="78"/>
    </row>
    <row r="16" spans="1:8" ht="21.75" customHeight="1">
      <c r="A16" s="716" t="s">
        <v>459</v>
      </c>
      <c r="B16" s="716"/>
      <c r="C16" s="716"/>
      <c r="D16" s="716"/>
      <c r="E16" s="90">
        <f>E14*E15</f>
        <v>38428.020000000004</v>
      </c>
      <c r="F16" s="90">
        <f t="shared" ref="F16:G16" si="0">F14*F15</f>
        <v>38598.120000000003</v>
      </c>
      <c r="G16" s="90">
        <f t="shared" si="0"/>
        <v>38428.020000000004</v>
      </c>
      <c r="H16" s="78"/>
    </row>
    <row r="17" spans="1:8" ht="31.5" customHeight="1">
      <c r="A17" s="720" t="s">
        <v>460</v>
      </c>
      <c r="B17" s="721"/>
      <c r="C17" s="721"/>
      <c r="D17" s="721"/>
      <c r="E17" s="90"/>
      <c r="F17" s="90"/>
      <c r="G17" s="90"/>
      <c r="H17" s="82"/>
    </row>
    <row r="18" spans="1:8" ht="21.75" customHeight="1">
      <c r="A18" s="722" t="s">
        <v>27</v>
      </c>
      <c r="B18" s="723"/>
      <c r="C18" s="723"/>
      <c r="D18" s="724"/>
      <c r="E18" s="91">
        <v>25</v>
      </c>
      <c r="F18" s="91">
        <v>25</v>
      </c>
      <c r="G18" s="91">
        <v>25</v>
      </c>
      <c r="H18" s="82"/>
    </row>
    <row r="19" spans="1:8" ht="18.75" customHeight="1">
      <c r="A19" s="717" t="s">
        <v>28</v>
      </c>
      <c r="B19" s="718"/>
      <c r="C19" s="718"/>
      <c r="D19" s="719"/>
      <c r="E19" s="92">
        <v>9125</v>
      </c>
      <c r="F19" s="92">
        <v>9150</v>
      </c>
      <c r="G19" s="92">
        <v>9125</v>
      </c>
      <c r="H19" s="82"/>
    </row>
    <row r="20" spans="1:8" ht="18.75" customHeight="1">
      <c r="A20" s="717" t="s">
        <v>29</v>
      </c>
      <c r="B20" s="718"/>
      <c r="C20" s="718"/>
      <c r="D20" s="719"/>
      <c r="E20" s="93">
        <v>7.96</v>
      </c>
      <c r="F20" s="93">
        <v>7.96</v>
      </c>
      <c r="G20" s="93">
        <v>7.96</v>
      </c>
      <c r="H20" s="82"/>
    </row>
    <row r="21" spans="1:8" ht="18" customHeight="1">
      <c r="A21" s="716" t="s">
        <v>459</v>
      </c>
      <c r="B21" s="716"/>
      <c r="C21" s="716"/>
      <c r="D21" s="716"/>
      <c r="E21" s="94">
        <f>E19*E20</f>
        <v>72635</v>
      </c>
      <c r="F21" s="94">
        <f t="shared" ref="F21:G21" si="1">F19*F20</f>
        <v>72834</v>
      </c>
      <c r="G21" s="94">
        <f t="shared" si="1"/>
        <v>72635</v>
      </c>
      <c r="H21" s="82"/>
    </row>
    <row r="22" spans="1:8">
      <c r="A22" s="729" t="s">
        <v>2</v>
      </c>
      <c r="B22" s="729"/>
      <c r="C22" s="729"/>
      <c r="D22" s="729"/>
      <c r="E22" s="95">
        <f>E16+E21</f>
        <v>111063.02</v>
      </c>
      <c r="F22" s="95">
        <f t="shared" ref="F22:G22" si="2">F16+F21</f>
        <v>111432.12</v>
      </c>
      <c r="G22" s="96">
        <f t="shared" si="2"/>
        <v>111063.02</v>
      </c>
      <c r="H22" s="82"/>
    </row>
    <row r="23" spans="1:8">
      <c r="A23" s="729" t="s">
        <v>25</v>
      </c>
      <c r="B23" s="729"/>
      <c r="C23" s="729"/>
      <c r="D23" s="729"/>
      <c r="E23" s="95">
        <v>106.73</v>
      </c>
      <c r="F23" s="95">
        <v>106.73</v>
      </c>
      <c r="G23" s="96">
        <v>106.89</v>
      </c>
      <c r="H23" s="82"/>
    </row>
    <row r="24" spans="1:8">
      <c r="A24" s="730" t="s">
        <v>417</v>
      </c>
      <c r="B24" s="730"/>
      <c r="C24" s="730"/>
      <c r="D24" s="730"/>
      <c r="E24" s="96"/>
      <c r="F24" s="96"/>
      <c r="G24" s="96">
        <f>F23</f>
        <v>106.73</v>
      </c>
      <c r="H24" s="82"/>
    </row>
    <row r="25" spans="1:8">
      <c r="A25" s="731" t="s">
        <v>412</v>
      </c>
      <c r="B25" s="732"/>
      <c r="C25" s="732"/>
      <c r="D25" s="733"/>
      <c r="E25" s="96">
        <v>111063.02</v>
      </c>
      <c r="F25" s="96">
        <v>111432.12</v>
      </c>
      <c r="G25" s="96">
        <v>111063.02</v>
      </c>
      <c r="H25" s="82"/>
    </row>
    <row r="26" spans="1:8" ht="15.75">
      <c r="A26" s="710" t="s">
        <v>413</v>
      </c>
      <c r="B26" s="711"/>
      <c r="C26" s="711"/>
      <c r="D26" s="712"/>
      <c r="E26" s="96">
        <v>0</v>
      </c>
      <c r="F26" s="96">
        <v>0</v>
      </c>
      <c r="G26" s="96">
        <v>0</v>
      </c>
      <c r="H26" s="84"/>
    </row>
    <row r="27" spans="1:8" ht="15.75">
      <c r="A27" s="710" t="s">
        <v>414</v>
      </c>
      <c r="B27" s="711"/>
      <c r="C27" s="711"/>
      <c r="D27" s="712"/>
      <c r="E27" s="96">
        <v>0</v>
      </c>
      <c r="F27" s="96">
        <v>0</v>
      </c>
      <c r="G27" s="96">
        <v>0</v>
      </c>
      <c r="H27" s="84"/>
    </row>
    <row r="28" spans="1:8" ht="16.5" thickBot="1">
      <c r="A28" s="83" t="s">
        <v>4</v>
      </c>
      <c r="B28" s="726"/>
      <c r="C28" s="726"/>
      <c r="D28" s="87"/>
      <c r="E28" s="727" t="s">
        <v>445</v>
      </c>
      <c r="F28" s="727"/>
      <c r="G28" s="727"/>
      <c r="H28" s="84"/>
    </row>
    <row r="29" spans="1:8" ht="16.5" thickBot="1">
      <c r="A29" s="83"/>
      <c r="B29" s="726" t="s">
        <v>5</v>
      </c>
      <c r="C29" s="726"/>
      <c r="D29" s="85"/>
      <c r="E29" s="593" t="s">
        <v>6</v>
      </c>
      <c r="F29" s="593"/>
      <c r="G29" s="593"/>
      <c r="H29" s="84"/>
    </row>
    <row r="30" spans="1:8" ht="15.75">
      <c r="A30" s="83" t="s">
        <v>7</v>
      </c>
      <c r="B30" s="97"/>
      <c r="C30" s="97"/>
      <c r="D30" s="85"/>
      <c r="E30" s="594" t="s">
        <v>446</v>
      </c>
      <c r="F30" s="594"/>
      <c r="G30" s="594"/>
      <c r="H30" s="84"/>
    </row>
    <row r="31" spans="1:8" ht="15.75">
      <c r="A31" s="84"/>
      <c r="B31" s="728" t="s">
        <v>5</v>
      </c>
      <c r="C31" s="728"/>
      <c r="D31" s="87"/>
      <c r="E31" s="612" t="s">
        <v>6</v>
      </c>
      <c r="F31" s="612"/>
      <c r="G31" s="612"/>
      <c r="H31" s="82"/>
    </row>
    <row r="32" spans="1:8" ht="43.5" customHeight="1">
      <c r="A32" s="725" t="s">
        <v>906</v>
      </c>
      <c r="B32" s="725"/>
      <c r="C32" s="725"/>
      <c r="D32" s="725"/>
      <c r="E32" s="725"/>
      <c r="F32" s="725"/>
      <c r="G32" s="725"/>
      <c r="H32" s="82"/>
    </row>
    <row r="33" spans="1:8" ht="47.25" customHeight="1">
      <c r="A33" s="725" t="s">
        <v>907</v>
      </c>
      <c r="B33" s="725"/>
      <c r="C33" s="725"/>
      <c r="D33" s="725"/>
      <c r="E33" s="725"/>
      <c r="F33" s="725"/>
      <c r="G33" s="725"/>
      <c r="H33" s="78"/>
    </row>
    <row r="34" spans="1:8" ht="0.75" customHeight="1">
      <c r="A34" s="701" t="s">
        <v>908</v>
      </c>
      <c r="B34" s="702"/>
      <c r="C34" s="702"/>
      <c r="D34" s="702"/>
      <c r="E34" s="702"/>
      <c r="F34" s="702"/>
      <c r="G34" s="703"/>
    </row>
    <row r="35" spans="1:8" ht="12.75" customHeight="1">
      <c r="A35" s="704"/>
      <c r="B35" s="705"/>
      <c r="C35" s="705"/>
      <c r="D35" s="705"/>
      <c r="E35" s="705"/>
      <c r="F35" s="705"/>
      <c r="G35" s="706"/>
    </row>
    <row r="36" spans="1:8" ht="12.75" customHeight="1">
      <c r="A36" s="704"/>
      <c r="B36" s="705"/>
      <c r="C36" s="705"/>
      <c r="D36" s="705"/>
      <c r="E36" s="705"/>
      <c r="F36" s="705"/>
      <c r="G36" s="706"/>
    </row>
    <row r="37" spans="1:8" ht="12.75" customHeight="1">
      <c r="A37" s="707"/>
      <c r="B37" s="708"/>
      <c r="C37" s="708"/>
      <c r="D37" s="708"/>
      <c r="E37" s="708"/>
      <c r="F37" s="708"/>
      <c r="G37" s="709"/>
    </row>
  </sheetData>
  <sheetProtection selectLockedCells="1" selectUnlockedCells="1"/>
  <mergeCells count="33">
    <mergeCell ref="A7:F7"/>
    <mergeCell ref="A2:G2"/>
    <mergeCell ref="A3:G3"/>
    <mergeCell ref="A4:G4"/>
    <mergeCell ref="A5:G5"/>
    <mergeCell ref="A6:G6"/>
    <mergeCell ref="A27:D27"/>
    <mergeCell ref="A22:D22"/>
    <mergeCell ref="A23:D23"/>
    <mergeCell ref="A24:D24"/>
    <mergeCell ref="A25:D25"/>
    <mergeCell ref="E28:G28"/>
    <mergeCell ref="B29:C29"/>
    <mergeCell ref="E29:G29"/>
    <mergeCell ref="E30:G30"/>
    <mergeCell ref="B31:C31"/>
    <mergeCell ref="E31:G31"/>
    <mergeCell ref="A34:G37"/>
    <mergeCell ref="A26:D26"/>
    <mergeCell ref="A11:D11"/>
    <mergeCell ref="A12:D12"/>
    <mergeCell ref="A13:D13"/>
    <mergeCell ref="A14:D14"/>
    <mergeCell ref="A21:D21"/>
    <mergeCell ref="A20:D20"/>
    <mergeCell ref="A15:D15"/>
    <mergeCell ref="A16:D16"/>
    <mergeCell ref="A17:D17"/>
    <mergeCell ref="A18:D18"/>
    <mergeCell ref="A19:D19"/>
    <mergeCell ref="A32:G32"/>
    <mergeCell ref="A33:G33"/>
    <mergeCell ref="B28:C28"/>
  </mergeCells>
  <pageMargins left="0.90972222222222221" right="0.19652777777777777" top="0.98402777777777772" bottom="0.98402777777777772" header="0.51180555555555551" footer="0.51180555555555551"/>
  <pageSetup paperSize="9"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tabColor rgb="FF00FFFF"/>
  </sheetPr>
  <dimension ref="A1:H41"/>
  <sheetViews>
    <sheetView topLeftCell="A5" zoomScaleSheetLayoutView="66" workbookViewId="0">
      <selection activeCell="E9" sqref="E9:G9"/>
    </sheetView>
  </sheetViews>
  <sheetFormatPr defaultRowHeight="12.75"/>
  <cols>
    <col min="1" max="1" width="18.28515625" customWidth="1"/>
    <col min="4" max="4" width="9.42578125" customWidth="1"/>
    <col min="5" max="5" width="16" customWidth="1"/>
    <col min="6" max="6" width="16.7109375" customWidth="1"/>
    <col min="7" max="7" width="16.28515625" customWidth="1"/>
  </cols>
  <sheetData>
    <row r="1" spans="1:7" ht="1.5" customHeight="1"/>
    <row r="2" spans="1:7" ht="15.75">
      <c r="A2" s="605" t="s">
        <v>0</v>
      </c>
      <c r="B2" s="605"/>
      <c r="C2" s="605"/>
      <c r="D2" s="605"/>
      <c r="E2" s="605"/>
      <c r="F2" s="605"/>
      <c r="G2" s="605"/>
    </row>
    <row r="3" spans="1:7" ht="35.25" customHeight="1">
      <c r="A3" s="611" t="s">
        <v>379</v>
      </c>
      <c r="B3" s="611"/>
      <c r="C3" s="611"/>
      <c r="D3" s="611"/>
      <c r="E3" s="611"/>
      <c r="F3" s="611"/>
      <c r="G3" s="611"/>
    </row>
    <row r="4" spans="1:7" ht="46.5" customHeight="1">
      <c r="A4" s="641" t="s">
        <v>444</v>
      </c>
      <c r="B4" s="641"/>
      <c r="C4" s="641"/>
      <c r="D4" s="641"/>
      <c r="E4" s="641"/>
      <c r="F4" s="641"/>
      <c r="G4" s="641"/>
    </row>
    <row r="5" spans="1:7" ht="15.75" customHeight="1">
      <c r="A5" s="737" t="s">
        <v>1</v>
      </c>
      <c r="B5" s="737"/>
      <c r="C5" s="737"/>
      <c r="D5" s="737"/>
      <c r="E5" s="737"/>
      <c r="F5" s="737"/>
      <c r="G5" s="737"/>
    </row>
    <row r="6" spans="1:7" ht="14.25" customHeight="1">
      <c r="A6" s="603" t="s">
        <v>904</v>
      </c>
      <c r="B6" s="603"/>
      <c r="C6" s="603"/>
      <c r="D6" s="603"/>
      <c r="E6" s="603"/>
      <c r="F6" s="603"/>
      <c r="G6" s="603"/>
    </row>
    <row r="7" spans="1:7" ht="15.75" hidden="1" customHeight="1">
      <c r="A7" s="603"/>
      <c r="B7" s="603"/>
      <c r="C7" s="603"/>
      <c r="D7" s="603"/>
      <c r="E7" s="603"/>
      <c r="F7" s="603"/>
    </row>
    <row r="8" spans="1:7">
      <c r="A8" s="1"/>
      <c r="B8" s="1"/>
      <c r="C8" s="1"/>
      <c r="D8" s="1"/>
      <c r="E8" s="1"/>
      <c r="F8" s="1"/>
    </row>
    <row r="9" spans="1:7" ht="34.5" customHeight="1">
      <c r="A9" s="741" t="s">
        <v>26</v>
      </c>
      <c r="B9" s="741"/>
      <c r="C9" s="741"/>
      <c r="D9" s="741"/>
      <c r="E9" s="71" t="s">
        <v>999</v>
      </c>
      <c r="F9" s="71" t="s">
        <v>997</v>
      </c>
      <c r="G9" s="71" t="s">
        <v>1001</v>
      </c>
    </row>
    <row r="10" spans="1:7" ht="30" customHeight="1">
      <c r="A10" s="742" t="s">
        <v>27</v>
      </c>
      <c r="B10" s="742"/>
      <c r="C10" s="742"/>
      <c r="D10" s="742"/>
      <c r="E10" s="46">
        <v>25</v>
      </c>
      <c r="F10" s="46">
        <v>25</v>
      </c>
      <c r="G10" s="46">
        <v>25</v>
      </c>
    </row>
    <row r="11" spans="1:7" ht="28.5" customHeight="1">
      <c r="A11" s="742" t="s">
        <v>28</v>
      </c>
      <c r="B11" s="742"/>
      <c r="C11" s="742"/>
      <c r="D11" s="742"/>
      <c r="E11" s="46">
        <v>7907</v>
      </c>
      <c r="F11" s="46">
        <v>7942</v>
      </c>
      <c r="G11" s="46">
        <v>7907</v>
      </c>
    </row>
    <row r="12" spans="1:7" s="454" customFormat="1" ht="30" customHeight="1">
      <c r="A12" s="742" t="s">
        <v>30</v>
      </c>
      <c r="B12" s="742"/>
      <c r="C12" s="742"/>
      <c r="D12" s="742"/>
      <c r="E12" s="46">
        <v>306.19</v>
      </c>
      <c r="F12" s="46">
        <v>306.19</v>
      </c>
      <c r="G12" s="223">
        <v>306.19</v>
      </c>
    </row>
    <row r="13" spans="1:7" s="454" customFormat="1" ht="18" customHeight="1">
      <c r="A13" s="738" t="s">
        <v>471</v>
      </c>
      <c r="B13" s="739"/>
      <c r="C13" s="739"/>
      <c r="D13" s="740"/>
      <c r="E13" s="110">
        <f>E11*E12</f>
        <v>2421044.33</v>
      </c>
      <c r="F13" s="110">
        <f t="shared" ref="F13:G13" si="0">F11*F12</f>
        <v>2431760.98</v>
      </c>
      <c r="G13" s="110">
        <f t="shared" si="0"/>
        <v>2421044.33</v>
      </c>
    </row>
    <row r="14" spans="1:7" s="454" customFormat="1" ht="18" customHeight="1">
      <c r="A14" s="743" t="s">
        <v>970</v>
      </c>
      <c r="B14" s="744"/>
      <c r="C14" s="744"/>
      <c r="D14" s="744"/>
      <c r="E14" s="744"/>
      <c r="F14" s="744"/>
      <c r="G14" s="745"/>
    </row>
    <row r="15" spans="1:7" s="454" customFormat="1" ht="28.5" customHeight="1">
      <c r="A15" s="742" t="s">
        <v>27</v>
      </c>
      <c r="B15" s="742"/>
      <c r="C15" s="742"/>
      <c r="D15" s="742"/>
      <c r="E15" s="46">
        <v>25</v>
      </c>
      <c r="F15" s="46">
        <v>25</v>
      </c>
      <c r="G15" s="46">
        <v>25</v>
      </c>
    </row>
    <row r="16" spans="1:7" s="454" customFormat="1" ht="28.5" customHeight="1">
      <c r="A16" s="742" t="s">
        <v>28</v>
      </c>
      <c r="B16" s="742"/>
      <c r="C16" s="742"/>
      <c r="D16" s="742"/>
      <c r="E16" s="46">
        <v>9125</v>
      </c>
      <c r="F16" s="46">
        <v>9150</v>
      </c>
      <c r="G16" s="46">
        <v>9125</v>
      </c>
    </row>
    <row r="17" spans="1:8" s="454" customFormat="1" ht="28.5" customHeight="1">
      <c r="A17" s="742" t="s">
        <v>30</v>
      </c>
      <c r="B17" s="742"/>
      <c r="C17" s="742"/>
      <c r="D17" s="742"/>
      <c r="E17" s="46">
        <v>36.79</v>
      </c>
      <c r="F17" s="46">
        <v>36.79</v>
      </c>
      <c r="G17" s="223">
        <v>36.79</v>
      </c>
    </row>
    <row r="18" spans="1:8" s="82" customFormat="1" ht="18" customHeight="1">
      <c r="A18" s="738" t="s">
        <v>471</v>
      </c>
      <c r="B18" s="739"/>
      <c r="C18" s="739"/>
      <c r="D18" s="740"/>
      <c r="E18" s="110">
        <f>E16*E17</f>
        <v>335708.75</v>
      </c>
      <c r="F18" s="110">
        <f t="shared" ref="F18:G18" si="1">F16*F17</f>
        <v>336628.5</v>
      </c>
      <c r="G18" s="110">
        <f t="shared" si="1"/>
        <v>335708.75</v>
      </c>
    </row>
    <row r="19" spans="1:8" s="82" customFormat="1" ht="18" customHeight="1">
      <c r="A19" s="649" t="s">
        <v>468</v>
      </c>
      <c r="B19" s="650"/>
      <c r="C19" s="650"/>
      <c r="D19" s="651"/>
      <c r="E19" s="77">
        <v>306.19</v>
      </c>
      <c r="F19" s="77">
        <v>306.19</v>
      </c>
      <c r="G19" s="80">
        <v>306.19</v>
      </c>
    </row>
    <row r="20" spans="1:8" s="82" customFormat="1" ht="18" customHeight="1">
      <c r="A20" s="649" t="s">
        <v>469</v>
      </c>
      <c r="B20" s="650"/>
      <c r="C20" s="650"/>
      <c r="D20" s="651"/>
      <c r="E20" s="77">
        <v>626</v>
      </c>
      <c r="F20" s="77">
        <v>627</v>
      </c>
      <c r="G20" s="80">
        <v>626</v>
      </c>
    </row>
    <row r="21" spans="1:8" s="82" customFormat="1" ht="18" customHeight="1">
      <c r="A21" s="649" t="s">
        <v>470</v>
      </c>
      <c r="B21" s="650"/>
      <c r="C21" s="650"/>
      <c r="D21" s="651"/>
      <c r="E21" s="77">
        <f>E19*E20</f>
        <v>191674.94</v>
      </c>
      <c r="F21" s="77">
        <f t="shared" ref="F21:G21" si="2">F19*F20</f>
        <v>191981.13</v>
      </c>
      <c r="G21" s="80">
        <f t="shared" si="2"/>
        <v>191674.94</v>
      </c>
    </row>
    <row r="22" spans="1:8" s="82" customFormat="1" ht="18" customHeight="1">
      <c r="A22" s="599" t="s">
        <v>2</v>
      </c>
      <c r="B22" s="599"/>
      <c r="C22" s="599"/>
      <c r="D22" s="599"/>
      <c r="E22" s="77">
        <f>E13+E18+E21</f>
        <v>2948428.02</v>
      </c>
      <c r="F22" s="77">
        <f t="shared" ref="F22:G22" si="3">F13+F18+F21</f>
        <v>2960370.61</v>
      </c>
      <c r="G22" s="77">
        <f t="shared" si="3"/>
        <v>2948428.02</v>
      </c>
    </row>
    <row r="23" spans="1:8" ht="30" customHeight="1">
      <c r="A23" s="599" t="s">
        <v>25</v>
      </c>
      <c r="B23" s="599"/>
      <c r="C23" s="599"/>
      <c r="D23" s="599"/>
      <c r="E23" s="5">
        <f>E22/1000</f>
        <v>2948.4280199999998</v>
      </c>
      <c r="F23" s="77">
        <f t="shared" ref="F23:G23" si="4">F22/1000</f>
        <v>2960.3706099999999</v>
      </c>
      <c r="G23" s="80">
        <f t="shared" si="4"/>
        <v>2948.4280199999998</v>
      </c>
    </row>
    <row r="24" spans="1:8" ht="15.75">
      <c r="A24" s="662" t="s">
        <v>417</v>
      </c>
      <c r="B24" s="662"/>
      <c r="C24" s="662"/>
      <c r="D24" s="662"/>
      <c r="E24" s="52"/>
      <c r="F24" s="52"/>
      <c r="G24" s="52"/>
    </row>
    <row r="25" spans="1:8" ht="15.75">
      <c r="A25" s="660" t="s">
        <v>412</v>
      </c>
      <c r="B25" s="647"/>
      <c r="C25" s="647"/>
      <c r="D25" s="661"/>
      <c r="E25" s="52">
        <f>E22</f>
        <v>2948428.02</v>
      </c>
      <c r="F25" s="80">
        <f t="shared" ref="F25:G25" si="5">F22</f>
        <v>2960370.61</v>
      </c>
      <c r="G25" s="80">
        <f t="shared" si="5"/>
        <v>2948428.02</v>
      </c>
    </row>
    <row r="26" spans="1:8" ht="15.75">
      <c r="A26" s="595" t="s">
        <v>413</v>
      </c>
      <c r="B26" s="596"/>
      <c r="C26" s="596"/>
      <c r="D26" s="597"/>
      <c r="E26" s="52">
        <v>0</v>
      </c>
      <c r="F26" s="52">
        <v>0</v>
      </c>
      <c r="G26" s="80">
        <v>0</v>
      </c>
    </row>
    <row r="27" spans="1:8" ht="15.75">
      <c r="A27" s="595" t="s">
        <v>414</v>
      </c>
      <c r="B27" s="596"/>
      <c r="C27" s="596"/>
      <c r="D27" s="597"/>
      <c r="E27" s="52">
        <v>0</v>
      </c>
      <c r="F27" s="52">
        <v>0</v>
      </c>
      <c r="G27" s="52">
        <v>0</v>
      </c>
      <c r="H27" s="9"/>
    </row>
    <row r="28" spans="1:8" ht="36" customHeight="1">
      <c r="A28" s="3" t="s">
        <v>4</v>
      </c>
      <c r="B28" s="3"/>
      <c r="C28" s="27"/>
      <c r="D28" s="27"/>
      <c r="E28" s="3"/>
      <c r="F28" s="594" t="s">
        <v>445</v>
      </c>
      <c r="G28" s="594"/>
      <c r="H28" s="9"/>
    </row>
    <row r="29" spans="1:8" ht="15.75">
      <c r="A29" s="3"/>
      <c r="B29" s="3"/>
      <c r="C29" s="593" t="s">
        <v>5</v>
      </c>
      <c r="D29" s="593"/>
      <c r="E29" s="3"/>
      <c r="F29" s="593" t="s">
        <v>6</v>
      </c>
      <c r="G29" s="593"/>
      <c r="H29" s="9"/>
    </row>
    <row r="30" spans="1:8" ht="15.75">
      <c r="A30" s="3"/>
      <c r="B30" s="3"/>
      <c r="C30" s="3"/>
      <c r="D30" s="3"/>
      <c r="E30" s="3"/>
      <c r="F30" s="3"/>
      <c r="G30" s="3"/>
      <c r="H30" s="9"/>
    </row>
    <row r="31" spans="1:8" ht="15.75">
      <c r="A31" s="3" t="s">
        <v>7</v>
      </c>
      <c r="B31" s="3"/>
      <c r="C31" s="27"/>
      <c r="D31" s="27"/>
      <c r="E31" s="3"/>
      <c r="F31" s="594" t="s">
        <v>446</v>
      </c>
      <c r="G31" s="594"/>
      <c r="H31" s="9"/>
    </row>
    <row r="32" spans="1:8" ht="15.75">
      <c r="A32" s="9"/>
      <c r="B32" s="9"/>
      <c r="C32" s="593" t="s">
        <v>5</v>
      </c>
      <c r="D32" s="593"/>
      <c r="E32" s="3"/>
      <c r="F32" s="593" t="s">
        <v>6</v>
      </c>
      <c r="G32" s="593"/>
    </row>
    <row r="33" spans="1:7" s="82" customFormat="1" ht="43.5" customHeight="1">
      <c r="A33" s="725" t="s">
        <v>906</v>
      </c>
      <c r="B33" s="725"/>
      <c r="C33" s="725"/>
      <c r="D33" s="725"/>
      <c r="E33" s="725"/>
      <c r="F33" s="725"/>
      <c r="G33" s="725"/>
    </row>
    <row r="34" spans="1:7" s="82" customFormat="1" ht="40.5" customHeight="1">
      <c r="A34" s="725" t="s">
        <v>907</v>
      </c>
      <c r="B34" s="725"/>
      <c r="C34" s="725"/>
      <c r="D34" s="725"/>
      <c r="E34" s="725"/>
      <c r="F34" s="725"/>
      <c r="G34" s="725"/>
    </row>
    <row r="35" spans="1:7" s="82" customFormat="1" ht="7.5" customHeight="1">
      <c r="A35" s="701" t="s">
        <v>908</v>
      </c>
      <c r="B35" s="702"/>
      <c r="C35" s="702"/>
      <c r="D35" s="702"/>
      <c r="E35" s="702"/>
      <c r="F35" s="702"/>
      <c r="G35" s="703"/>
    </row>
    <row r="36" spans="1:7" s="82" customFormat="1" ht="12.75" customHeight="1">
      <c r="A36" s="704"/>
      <c r="B36" s="705"/>
      <c r="C36" s="705"/>
      <c r="D36" s="705"/>
      <c r="E36" s="705"/>
      <c r="F36" s="705"/>
      <c r="G36" s="706"/>
    </row>
    <row r="37" spans="1:7" s="82" customFormat="1" ht="12.75" customHeight="1">
      <c r="A37" s="704"/>
      <c r="B37" s="705"/>
      <c r="C37" s="705"/>
      <c r="D37" s="705"/>
      <c r="E37" s="705"/>
      <c r="F37" s="705"/>
      <c r="G37" s="706"/>
    </row>
    <row r="38" spans="1:7">
      <c r="A38" s="707"/>
      <c r="B38" s="708"/>
      <c r="C38" s="708"/>
      <c r="D38" s="708"/>
      <c r="E38" s="708"/>
      <c r="F38" s="708"/>
      <c r="G38" s="709"/>
    </row>
    <row r="39" spans="1:7">
      <c r="A39" s="735" t="s">
        <v>909</v>
      </c>
      <c r="B39" s="736"/>
      <c r="C39" s="736"/>
      <c r="D39" s="736"/>
      <c r="E39" s="736"/>
      <c r="F39" s="736"/>
      <c r="G39" s="736"/>
    </row>
    <row r="40" spans="1:7">
      <c r="A40" s="735" t="s">
        <v>888</v>
      </c>
      <c r="B40" s="736"/>
      <c r="C40" s="736"/>
      <c r="D40" s="736"/>
      <c r="E40" s="736"/>
      <c r="F40" s="736"/>
      <c r="G40" s="736"/>
    </row>
    <row r="41" spans="1:7">
      <c r="A41" s="82"/>
      <c r="B41" s="82"/>
      <c r="C41" s="82"/>
      <c r="D41" s="82"/>
      <c r="E41" s="82"/>
      <c r="F41" s="82"/>
      <c r="G41" s="82"/>
    </row>
  </sheetData>
  <sheetProtection selectLockedCells="1" selectUnlockedCells="1"/>
  <mergeCells count="36">
    <mergeCell ref="A18:D18"/>
    <mergeCell ref="F28:G28"/>
    <mergeCell ref="C29:D29"/>
    <mergeCell ref="F29:G29"/>
    <mergeCell ref="A7:F7"/>
    <mergeCell ref="A9:D9"/>
    <mergeCell ref="A10:D10"/>
    <mergeCell ref="A11:D11"/>
    <mergeCell ref="A20:D20"/>
    <mergeCell ref="A19:D19"/>
    <mergeCell ref="A13:D13"/>
    <mergeCell ref="A12:D12"/>
    <mergeCell ref="A14:G14"/>
    <mergeCell ref="A15:D15"/>
    <mergeCell ref="A16:D16"/>
    <mergeCell ref="A17:D17"/>
    <mergeCell ref="A2:G2"/>
    <mergeCell ref="A3:G3"/>
    <mergeCell ref="A4:G4"/>
    <mergeCell ref="A5:G5"/>
    <mergeCell ref="A6:G6"/>
    <mergeCell ref="A40:G40"/>
    <mergeCell ref="A21:D21"/>
    <mergeCell ref="A22:D22"/>
    <mergeCell ref="A33:G33"/>
    <mergeCell ref="A34:G34"/>
    <mergeCell ref="A35:G38"/>
    <mergeCell ref="A39:G39"/>
    <mergeCell ref="F31:G31"/>
    <mergeCell ref="A23:D23"/>
    <mergeCell ref="A24:D24"/>
    <mergeCell ref="A25:D25"/>
    <mergeCell ref="A26:D26"/>
    <mergeCell ref="A27:D27"/>
    <mergeCell ref="C32:D32"/>
    <mergeCell ref="F32:G32"/>
  </mergeCells>
  <pageMargins left="0.94027777777777777" right="0.19652777777777777" top="0.98402777777777772" bottom="0.98402777777777772" header="0.51180555555555551" footer="0.51180555555555551"/>
  <pageSetup paperSize="9" scale="97" firstPageNumber="0" orientation="portrait" r:id="rId1"/>
  <headerFooter alignWithMargins="0"/>
</worksheet>
</file>

<file path=xl/worksheets/sheet28.xml><?xml version="1.0" encoding="utf-8"?>
<worksheet xmlns="http://schemas.openxmlformats.org/spreadsheetml/2006/main" xmlns:r="http://schemas.openxmlformats.org/officeDocument/2006/relationships">
  <sheetPr>
    <tabColor rgb="FF00FFFF"/>
  </sheetPr>
  <dimension ref="A2:K22"/>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380</v>
      </c>
      <c r="B3" s="641"/>
      <c r="C3" s="641"/>
      <c r="D3" s="641"/>
      <c r="E3" s="641"/>
      <c r="F3" s="641"/>
      <c r="G3" s="641"/>
    </row>
    <row r="4" spans="1:7" ht="50.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3.25" customHeight="1">
      <c r="A10" s="695" t="s">
        <v>472</v>
      </c>
      <c r="B10" s="695"/>
      <c r="C10" s="695"/>
      <c r="D10" s="695"/>
      <c r="E10" s="79">
        <v>1048105.92</v>
      </c>
      <c r="F10" s="79">
        <v>1048105.92</v>
      </c>
      <c r="G10" s="81">
        <v>1048105.92</v>
      </c>
    </row>
    <row r="11" spans="1:7" s="73" customFormat="1" ht="20.100000000000001" customHeight="1">
      <c r="A11" s="694" t="s">
        <v>2</v>
      </c>
      <c r="B11" s="694"/>
      <c r="C11" s="694"/>
      <c r="D11" s="694"/>
      <c r="E11" s="80">
        <f>E10</f>
        <v>1048105.92</v>
      </c>
      <c r="F11" s="80">
        <f t="shared" ref="F11:G11" si="0">F10</f>
        <v>1048105.92</v>
      </c>
      <c r="G11" s="80">
        <f t="shared" si="0"/>
        <v>1048105.92</v>
      </c>
    </row>
    <row r="12" spans="1:7" s="73" customFormat="1" ht="20.100000000000001" customHeight="1">
      <c r="A12" s="694" t="s">
        <v>3</v>
      </c>
      <c r="B12" s="694"/>
      <c r="C12" s="694"/>
      <c r="D12" s="694"/>
      <c r="E12" s="80">
        <f>E11/1000</f>
        <v>1048.10592</v>
      </c>
      <c r="F12" s="80">
        <f>F11/1000</f>
        <v>1048.10592</v>
      </c>
      <c r="G12" s="72">
        <f>G11/1000</f>
        <v>1048.10592</v>
      </c>
    </row>
    <row r="13" spans="1:7" s="73" customFormat="1" ht="20.100000000000001" customHeight="1">
      <c r="A13" s="663" t="s">
        <v>411</v>
      </c>
      <c r="B13" s="662"/>
      <c r="C13" s="662"/>
      <c r="D13" s="670"/>
      <c r="E13" s="80"/>
      <c r="F13" s="80"/>
      <c r="G13" s="72"/>
    </row>
    <row r="14" spans="1:7" s="73" customFormat="1" ht="20.100000000000001" customHeight="1">
      <c r="A14" s="649" t="s">
        <v>412</v>
      </c>
      <c r="B14" s="650"/>
      <c r="C14" s="650"/>
      <c r="D14" s="669"/>
      <c r="E14" s="80">
        <v>100745.14</v>
      </c>
      <c r="F14" s="80">
        <v>100745.14</v>
      </c>
      <c r="G14" s="80">
        <v>100745.14</v>
      </c>
    </row>
    <row r="15" spans="1:7" s="73" customFormat="1" ht="20.100000000000001" customHeight="1">
      <c r="A15" s="24" t="s">
        <v>415</v>
      </c>
      <c r="B15" s="24"/>
      <c r="C15" s="64"/>
      <c r="D15" s="66"/>
      <c r="E15" s="80">
        <v>185322.14</v>
      </c>
      <c r="F15" s="80">
        <v>185322.14</v>
      </c>
      <c r="G15" s="80">
        <v>185322.14</v>
      </c>
    </row>
    <row r="16" spans="1:7" s="73" customFormat="1" ht="20.100000000000001" customHeight="1">
      <c r="A16" s="649" t="s">
        <v>416</v>
      </c>
      <c r="B16" s="650"/>
      <c r="C16" s="650"/>
      <c r="D16" s="669"/>
      <c r="E16" s="80">
        <f>E11-E14-E15</f>
        <v>762038.64</v>
      </c>
      <c r="F16" s="80">
        <f t="shared" ref="F16:G16" si="1">F11-F14-F15</f>
        <v>762038.64</v>
      </c>
      <c r="G16" s="80">
        <f t="shared" si="1"/>
        <v>762038.64</v>
      </c>
    </row>
    <row r="17" spans="1:11" s="73" customFormat="1">
      <c r="A17" s="668"/>
      <c r="B17" s="668"/>
      <c r="C17" s="14"/>
      <c r="D17" s="14"/>
      <c r="E17" s="14"/>
      <c r="F17" s="14"/>
      <c r="G17" s="14"/>
    </row>
    <row r="18" spans="1:11" s="73" customFormat="1" ht="15.75">
      <c r="A18" s="3" t="s">
        <v>4</v>
      </c>
      <c r="B18" s="3"/>
      <c r="C18" s="27"/>
      <c r="D18" s="27"/>
      <c r="E18" s="3"/>
      <c r="F18" s="594" t="s">
        <v>445</v>
      </c>
      <c r="G18" s="594"/>
    </row>
    <row r="19" spans="1:11" s="73" customFormat="1" ht="15.75" customHeight="1">
      <c r="A19" s="3"/>
      <c r="B19" s="3"/>
      <c r="C19" s="593" t="s">
        <v>5</v>
      </c>
      <c r="D19" s="593"/>
      <c r="E19" s="3"/>
      <c r="F19" s="593" t="s">
        <v>6</v>
      </c>
      <c r="G19" s="593"/>
    </row>
    <row r="20" spans="1:11" ht="15.75">
      <c r="A20" s="3"/>
      <c r="B20" s="3"/>
      <c r="C20" s="3"/>
      <c r="D20" s="3"/>
      <c r="E20" s="3"/>
      <c r="F20" s="3"/>
      <c r="G20" s="3"/>
    </row>
    <row r="21" spans="1:11" ht="15.75">
      <c r="A21" s="3" t="s">
        <v>7</v>
      </c>
      <c r="B21" s="3"/>
      <c r="C21" s="27"/>
      <c r="D21" s="27"/>
      <c r="E21" s="3"/>
      <c r="F21" s="594" t="s">
        <v>446</v>
      </c>
      <c r="G21" s="594"/>
    </row>
    <row r="22" spans="1:11" ht="15.75">
      <c r="A22" s="9"/>
      <c r="B22" s="9"/>
      <c r="C22" s="593" t="s">
        <v>5</v>
      </c>
      <c r="D22" s="593"/>
      <c r="E22" s="3"/>
      <c r="F22" s="593" t="s">
        <v>6</v>
      </c>
      <c r="G22" s="593"/>
      <c r="K22" t="s">
        <v>22</v>
      </c>
    </row>
  </sheetData>
  <sheetProtection selectLockedCells="1" selectUnlockedCells="1"/>
  <mergeCells count="23">
    <mergeCell ref="A7:F7"/>
    <mergeCell ref="A4:G4"/>
    <mergeCell ref="A2:G2"/>
    <mergeCell ref="A3:G3"/>
    <mergeCell ref="A5:G5"/>
    <mergeCell ref="A6:G6"/>
    <mergeCell ref="A10:D10"/>
    <mergeCell ref="A8:D9"/>
    <mergeCell ref="E8:E9"/>
    <mergeCell ref="F8:F9"/>
    <mergeCell ref="G8:G9"/>
    <mergeCell ref="A17:B17"/>
    <mergeCell ref="A16:D16"/>
    <mergeCell ref="A13:D13"/>
    <mergeCell ref="A14:D14"/>
    <mergeCell ref="A11:D11"/>
    <mergeCell ref="A12:D12"/>
    <mergeCell ref="F18:G18"/>
    <mergeCell ref="C19:D19"/>
    <mergeCell ref="F19:G19"/>
    <mergeCell ref="F21:G21"/>
    <mergeCell ref="C22:D22"/>
    <mergeCell ref="F22:G22"/>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sheetPr>
    <tabColor rgb="FF00FFFF"/>
  </sheetPr>
  <dimension ref="A1:O95"/>
  <sheetViews>
    <sheetView topLeftCell="A80" workbookViewId="0">
      <selection activeCell="H80" sqref="H80"/>
    </sheetView>
  </sheetViews>
  <sheetFormatPr defaultRowHeight="14.25"/>
  <cols>
    <col min="1" max="1" width="4.28515625" style="423" customWidth="1"/>
    <col min="2" max="2" width="16.5703125" style="424" customWidth="1"/>
    <col min="3" max="3" width="7" style="424" customWidth="1"/>
    <col min="4" max="4" width="7.85546875" style="424" customWidth="1"/>
    <col min="5" max="5" width="7" style="424" customWidth="1"/>
    <col min="6" max="6" width="7.85546875" style="424" customWidth="1"/>
    <col min="7" max="7" width="7.7109375" style="424" customWidth="1"/>
    <col min="8" max="8" width="13.28515625" style="424" customWidth="1"/>
    <col min="9" max="9" width="9.140625" style="424"/>
    <col min="10" max="10" width="8.7109375" style="424" customWidth="1"/>
    <col min="11" max="11" width="12.7109375" style="424" customWidth="1"/>
    <col min="12" max="12" width="7.28515625" style="424" customWidth="1"/>
    <col min="13" max="13" width="6.28515625" style="424" customWidth="1"/>
    <col min="14" max="14" width="13.28515625" style="424" customWidth="1"/>
    <col min="15" max="16384" width="9.140625" style="423"/>
  </cols>
  <sheetData>
    <row r="1" spans="1:15">
      <c r="A1" s="763" t="s">
        <v>0</v>
      </c>
      <c r="B1" s="763"/>
      <c r="C1" s="763"/>
      <c r="D1" s="763"/>
      <c r="E1" s="763"/>
      <c r="F1" s="763"/>
      <c r="G1" s="763"/>
      <c r="H1" s="763"/>
      <c r="I1" s="763"/>
      <c r="J1" s="763"/>
      <c r="K1" s="763"/>
      <c r="L1" s="763"/>
      <c r="M1" s="763"/>
      <c r="N1" s="763"/>
    </row>
    <row r="2" spans="1:15">
      <c r="A2" s="764" t="s">
        <v>473</v>
      </c>
      <c r="B2" s="764"/>
      <c r="C2" s="764"/>
      <c r="D2" s="764"/>
      <c r="E2" s="764"/>
      <c r="F2" s="764"/>
      <c r="G2" s="764"/>
      <c r="H2" s="764"/>
      <c r="I2" s="764"/>
      <c r="J2" s="764"/>
      <c r="K2" s="764"/>
      <c r="L2" s="764"/>
      <c r="M2" s="764"/>
      <c r="N2" s="764"/>
      <c r="O2" s="764"/>
    </row>
    <row r="3" spans="1:15">
      <c r="A3" s="765" t="str">
        <f>'[1]225'!A4:G4</f>
        <v>государственное бюджетное учреждение социального обслуживания "Новоалександровский комплексный центр социального обслуживания населения"</v>
      </c>
      <c r="B3" s="765"/>
      <c r="C3" s="765"/>
      <c r="D3" s="765"/>
      <c r="E3" s="765"/>
      <c r="F3" s="765"/>
      <c r="G3" s="765"/>
      <c r="H3" s="765"/>
      <c r="I3" s="765"/>
      <c r="J3" s="765"/>
      <c r="K3" s="765"/>
      <c r="L3" s="765"/>
      <c r="M3" s="765"/>
      <c r="N3" s="765"/>
      <c r="O3" s="765"/>
    </row>
    <row r="4" spans="1:15" ht="15">
      <c r="A4" s="766" t="s">
        <v>1</v>
      </c>
      <c r="B4" s="766"/>
      <c r="C4" s="766"/>
      <c r="D4" s="766"/>
      <c r="E4" s="766"/>
      <c r="F4" s="766"/>
      <c r="G4" s="766"/>
      <c r="H4" s="766"/>
      <c r="I4" s="766"/>
      <c r="J4" s="766"/>
      <c r="K4" s="766"/>
      <c r="L4" s="766"/>
      <c r="M4" s="766"/>
      <c r="N4" s="766"/>
      <c r="O4" s="766"/>
    </row>
    <row r="5" spans="1:15">
      <c r="A5" s="764" t="s">
        <v>904</v>
      </c>
      <c r="B5" s="764"/>
      <c r="C5" s="764"/>
      <c r="D5" s="764"/>
      <c r="E5" s="764"/>
      <c r="F5" s="764"/>
      <c r="G5" s="764"/>
      <c r="H5" s="764"/>
      <c r="I5" s="764"/>
      <c r="J5" s="764"/>
      <c r="K5" s="764"/>
      <c r="L5" s="764"/>
      <c r="M5" s="764"/>
      <c r="N5" s="764"/>
      <c r="O5" s="764"/>
    </row>
    <row r="6" spans="1:15" ht="15" thickBot="1">
      <c r="C6" s="419"/>
      <c r="D6" s="419"/>
      <c r="E6" s="419"/>
      <c r="F6" s="419"/>
      <c r="G6" s="419"/>
      <c r="H6" s="419"/>
      <c r="I6" s="419"/>
      <c r="J6" s="419"/>
      <c r="K6" s="419"/>
      <c r="L6" s="419"/>
      <c r="M6" s="419"/>
      <c r="N6" s="419"/>
    </row>
    <row r="7" spans="1:15" ht="12.75" customHeight="1">
      <c r="A7" s="767" t="s">
        <v>437</v>
      </c>
      <c r="B7" s="769" t="s">
        <v>26</v>
      </c>
      <c r="C7" s="771" t="s">
        <v>474</v>
      </c>
      <c r="D7" s="771" t="s">
        <v>475</v>
      </c>
      <c r="E7" s="773" t="s">
        <v>1005</v>
      </c>
      <c r="F7" s="774"/>
      <c r="G7" s="774"/>
      <c r="H7" s="775"/>
      <c r="I7" s="776" t="s">
        <v>1006</v>
      </c>
      <c r="J7" s="777"/>
      <c r="K7" s="778"/>
      <c r="L7" s="776" t="s">
        <v>1007</v>
      </c>
      <c r="M7" s="777"/>
      <c r="N7" s="778"/>
    </row>
    <row r="8" spans="1:15" ht="15">
      <c r="A8" s="768"/>
      <c r="B8" s="770"/>
      <c r="C8" s="772"/>
      <c r="D8" s="772"/>
      <c r="E8" s="425" t="s">
        <v>12</v>
      </c>
      <c r="F8" s="425"/>
      <c r="G8" s="425" t="s">
        <v>13</v>
      </c>
      <c r="H8" s="425" t="s">
        <v>476</v>
      </c>
      <c r="I8" s="425" t="s">
        <v>12</v>
      </c>
      <c r="J8" s="425" t="s">
        <v>13</v>
      </c>
      <c r="K8" s="425" t="s">
        <v>476</v>
      </c>
      <c r="L8" s="425" t="s">
        <v>12</v>
      </c>
      <c r="M8" s="425" t="s">
        <v>13</v>
      </c>
      <c r="N8" s="425" t="s">
        <v>476</v>
      </c>
    </row>
    <row r="9" spans="1:15" ht="15" thickBot="1">
      <c r="A9" s="426">
        <v>1</v>
      </c>
      <c r="B9" s="426">
        <v>2</v>
      </c>
      <c r="C9" s="427">
        <v>3</v>
      </c>
      <c r="D9" s="427">
        <v>4</v>
      </c>
      <c r="E9" s="427">
        <v>5</v>
      </c>
      <c r="F9" s="427"/>
      <c r="G9" s="427">
        <v>6</v>
      </c>
      <c r="H9" s="427">
        <v>7</v>
      </c>
      <c r="I9" s="427">
        <v>5</v>
      </c>
      <c r="J9" s="427">
        <v>6</v>
      </c>
      <c r="K9" s="427">
        <v>7</v>
      </c>
      <c r="L9" s="427">
        <v>5</v>
      </c>
      <c r="M9" s="427">
        <v>6</v>
      </c>
      <c r="N9" s="427">
        <v>7</v>
      </c>
    </row>
    <row r="10" spans="1:15" ht="29.25" customHeight="1" thickBot="1">
      <c r="A10" s="762">
        <v>1</v>
      </c>
      <c r="B10" s="420" t="s">
        <v>477</v>
      </c>
      <c r="C10" s="113">
        <v>15.9</v>
      </c>
      <c r="D10" s="114" t="s">
        <v>21</v>
      </c>
      <c r="E10" s="115" t="s">
        <v>21</v>
      </c>
      <c r="F10" s="115" t="s">
        <v>21</v>
      </c>
      <c r="G10" s="116" t="s">
        <v>21</v>
      </c>
      <c r="H10" s="116" t="s">
        <v>21</v>
      </c>
      <c r="I10" s="115" t="s">
        <v>21</v>
      </c>
      <c r="J10" s="116" t="s">
        <v>21</v>
      </c>
      <c r="K10" s="116" t="s">
        <v>21</v>
      </c>
      <c r="L10" s="115" t="s">
        <v>21</v>
      </c>
      <c r="M10" s="116" t="s">
        <v>21</v>
      </c>
      <c r="N10" s="116" t="s">
        <v>21</v>
      </c>
    </row>
    <row r="11" spans="1:15" ht="60.75" thickBot="1">
      <c r="A11" s="757"/>
      <c r="B11" s="428" t="s">
        <v>478</v>
      </c>
      <c r="C11" s="117">
        <v>1.6</v>
      </c>
      <c r="D11" s="114" t="s">
        <v>21</v>
      </c>
      <c r="E11" s="114" t="s">
        <v>21</v>
      </c>
      <c r="F11" s="114" t="s">
        <v>21</v>
      </c>
      <c r="G11" s="114" t="s">
        <v>21</v>
      </c>
      <c r="H11" s="114" t="s">
        <v>21</v>
      </c>
      <c r="I11" s="114" t="s">
        <v>21</v>
      </c>
      <c r="J11" s="114" t="s">
        <v>21</v>
      </c>
      <c r="K11" s="114" t="s">
        <v>21</v>
      </c>
      <c r="L11" s="114" t="s">
        <v>21</v>
      </c>
      <c r="M11" s="114" t="s">
        <v>21</v>
      </c>
      <c r="N11" s="114" t="s">
        <v>21</v>
      </c>
    </row>
    <row r="12" spans="1:15" ht="60">
      <c r="A12" s="757"/>
      <c r="B12" s="422" t="s">
        <v>479</v>
      </c>
      <c r="C12" s="117">
        <f>C10*5%</f>
        <v>0.79500000000000004</v>
      </c>
      <c r="D12" s="114" t="s">
        <v>21</v>
      </c>
      <c r="E12" s="114" t="s">
        <v>21</v>
      </c>
      <c r="F12" s="114" t="s">
        <v>21</v>
      </c>
      <c r="G12" s="114" t="s">
        <v>21</v>
      </c>
      <c r="H12" s="114" t="s">
        <v>21</v>
      </c>
      <c r="I12" s="114" t="s">
        <v>21</v>
      </c>
      <c r="J12" s="114" t="s">
        <v>21</v>
      </c>
      <c r="K12" s="114" t="s">
        <v>21</v>
      </c>
      <c r="L12" s="114" t="s">
        <v>21</v>
      </c>
      <c r="M12" s="114" t="s">
        <v>21</v>
      </c>
      <c r="N12" s="114" t="s">
        <v>21</v>
      </c>
    </row>
    <row r="13" spans="1:15" ht="30">
      <c r="A13" s="757"/>
      <c r="B13" s="422" t="s">
        <v>480</v>
      </c>
      <c r="C13" s="118">
        <f>C10+C11+C12</f>
        <v>18.295000000000002</v>
      </c>
      <c r="D13" s="119">
        <v>15930</v>
      </c>
      <c r="E13" s="120">
        <f>D13*C13/100</f>
        <v>2914.3935000000001</v>
      </c>
      <c r="F13" s="120">
        <v>2914.4</v>
      </c>
      <c r="G13" s="121">
        <v>45.29</v>
      </c>
      <c r="H13" s="122">
        <f>F13*G13</f>
        <v>131993.17600000001</v>
      </c>
      <c r="I13" s="120">
        <v>2914.4</v>
      </c>
      <c r="J13" s="121">
        <v>45.29</v>
      </c>
      <c r="K13" s="122">
        <f>J13*I13</f>
        <v>131993.17600000001</v>
      </c>
      <c r="L13" s="120">
        <v>2914.4</v>
      </c>
      <c r="M13" s="121">
        <v>45.29</v>
      </c>
      <c r="N13" s="122">
        <f>M13*L13</f>
        <v>131993.17600000001</v>
      </c>
    </row>
    <row r="14" spans="1:15" ht="45">
      <c r="A14" s="757"/>
      <c r="B14" s="422" t="s">
        <v>481</v>
      </c>
      <c r="C14" s="118">
        <f>C10*5%</f>
        <v>0.79500000000000004</v>
      </c>
      <c r="D14" s="119" t="s">
        <v>21</v>
      </c>
      <c r="E14" s="123" t="s">
        <v>21</v>
      </c>
      <c r="F14" s="123" t="s">
        <v>21</v>
      </c>
      <c r="G14" s="124" t="s">
        <v>21</v>
      </c>
      <c r="H14" s="124" t="s">
        <v>21</v>
      </c>
      <c r="I14" s="123" t="s">
        <v>21</v>
      </c>
      <c r="J14" s="124" t="s">
        <v>21</v>
      </c>
      <c r="K14" s="124" t="s">
        <v>21</v>
      </c>
      <c r="L14" s="123" t="s">
        <v>21</v>
      </c>
      <c r="M14" s="124" t="s">
        <v>21</v>
      </c>
      <c r="N14" s="124" t="s">
        <v>21</v>
      </c>
    </row>
    <row r="15" spans="1:15" ht="30">
      <c r="A15" s="757"/>
      <c r="B15" s="421" t="s">
        <v>482</v>
      </c>
      <c r="C15" s="125">
        <v>19.100000000000001</v>
      </c>
      <c r="D15" s="126">
        <v>4894</v>
      </c>
      <c r="E15" s="120">
        <f>D15*C15/100</f>
        <v>934.75400000000013</v>
      </c>
      <c r="F15" s="120">
        <v>934.8</v>
      </c>
      <c r="G15" s="121">
        <v>45.29</v>
      </c>
      <c r="H15" s="122">
        <f>F15*G15</f>
        <v>42337.091999999997</v>
      </c>
      <c r="I15" s="120">
        <v>934.8</v>
      </c>
      <c r="J15" s="121">
        <v>45.29</v>
      </c>
      <c r="K15" s="122">
        <f>J15*I15</f>
        <v>42337.091999999997</v>
      </c>
      <c r="L15" s="120">
        <v>934.8</v>
      </c>
      <c r="M15" s="121">
        <v>45.29</v>
      </c>
      <c r="N15" s="122">
        <f>M15*L15</f>
        <v>42337.091999999997</v>
      </c>
    </row>
    <row r="16" spans="1:15" ht="15" thickBot="1">
      <c r="A16" s="758"/>
      <c r="B16" s="429" t="s">
        <v>483</v>
      </c>
      <c r="C16" s="127" t="s">
        <v>21</v>
      </c>
      <c r="D16" s="128">
        <f>D13+D15</f>
        <v>20824</v>
      </c>
      <c r="E16" s="129" t="s">
        <v>21</v>
      </c>
      <c r="F16" s="129" t="s">
        <v>21</v>
      </c>
      <c r="G16" s="130" t="s">
        <v>21</v>
      </c>
      <c r="H16" s="130">
        <f>H13+H15</f>
        <v>174330.26800000001</v>
      </c>
      <c r="I16" s="129" t="s">
        <v>21</v>
      </c>
      <c r="J16" s="130" t="s">
        <v>21</v>
      </c>
      <c r="K16" s="130">
        <f>K13+K15</f>
        <v>174330.26800000001</v>
      </c>
      <c r="L16" s="129" t="s">
        <v>21</v>
      </c>
      <c r="M16" s="130" t="s">
        <v>21</v>
      </c>
      <c r="N16" s="130">
        <f>N13+N15</f>
        <v>174330.26800000001</v>
      </c>
    </row>
    <row r="17" spans="1:15" ht="60" hidden="1">
      <c r="A17" s="757">
        <v>2</v>
      </c>
      <c r="B17" s="430" t="s">
        <v>484</v>
      </c>
      <c r="C17" s="113">
        <v>15.1</v>
      </c>
      <c r="D17" s="114" t="s">
        <v>21</v>
      </c>
      <c r="E17" s="115" t="s">
        <v>21</v>
      </c>
      <c r="F17" s="115" t="s">
        <v>21</v>
      </c>
      <c r="G17" s="116" t="s">
        <v>21</v>
      </c>
      <c r="H17" s="116" t="s">
        <v>21</v>
      </c>
      <c r="I17" s="115" t="s">
        <v>21</v>
      </c>
      <c r="J17" s="116" t="s">
        <v>21</v>
      </c>
      <c r="K17" s="116" t="s">
        <v>21</v>
      </c>
      <c r="L17" s="115" t="s">
        <v>21</v>
      </c>
      <c r="M17" s="116" t="s">
        <v>21</v>
      </c>
      <c r="N17" s="116" t="s">
        <v>21</v>
      </c>
    </row>
    <row r="18" spans="1:15" ht="90" hidden="1">
      <c r="A18" s="757"/>
      <c r="B18" s="428" t="s">
        <v>485</v>
      </c>
      <c r="C18" s="131">
        <v>0.75</v>
      </c>
      <c r="D18" s="114" t="s">
        <v>21</v>
      </c>
      <c r="E18" s="114" t="s">
        <v>21</v>
      </c>
      <c r="F18" s="114" t="s">
        <v>21</v>
      </c>
      <c r="G18" s="114" t="s">
        <v>21</v>
      </c>
      <c r="H18" s="114" t="s">
        <v>21</v>
      </c>
      <c r="I18" s="114" t="s">
        <v>21</v>
      </c>
      <c r="J18" s="114" t="s">
        <v>21</v>
      </c>
      <c r="K18" s="114" t="s">
        <v>21</v>
      </c>
      <c r="L18" s="114" t="s">
        <v>21</v>
      </c>
      <c r="M18" s="114" t="s">
        <v>21</v>
      </c>
      <c r="N18" s="114" t="s">
        <v>21</v>
      </c>
    </row>
    <row r="19" spans="1:15" ht="60" hidden="1">
      <c r="A19" s="757"/>
      <c r="B19" s="422" t="s">
        <v>479</v>
      </c>
      <c r="C19" s="131">
        <v>0.75</v>
      </c>
      <c r="D19" s="114" t="s">
        <v>21</v>
      </c>
      <c r="E19" s="114" t="s">
        <v>21</v>
      </c>
      <c r="F19" s="114" t="s">
        <v>21</v>
      </c>
      <c r="G19" s="114" t="s">
        <v>21</v>
      </c>
      <c r="H19" s="114" t="s">
        <v>21</v>
      </c>
      <c r="I19" s="114" t="s">
        <v>21</v>
      </c>
      <c r="J19" s="114" t="s">
        <v>21</v>
      </c>
      <c r="K19" s="114" t="s">
        <v>21</v>
      </c>
      <c r="L19" s="114" t="s">
        <v>21</v>
      </c>
      <c r="M19" s="114" t="s">
        <v>21</v>
      </c>
      <c r="N19" s="114" t="s">
        <v>21</v>
      </c>
    </row>
    <row r="20" spans="1:15" ht="30" hidden="1">
      <c r="A20" s="757"/>
      <c r="B20" s="422" t="s">
        <v>480</v>
      </c>
      <c r="C20" s="118">
        <v>16.600000000000001</v>
      </c>
      <c r="D20" s="119">
        <v>0</v>
      </c>
      <c r="E20" s="120">
        <f>D20*C20/100</f>
        <v>0</v>
      </c>
      <c r="F20" s="120">
        <v>0</v>
      </c>
      <c r="G20" s="121">
        <v>45</v>
      </c>
      <c r="H20" s="122">
        <f>F20*G20</f>
        <v>0</v>
      </c>
      <c r="I20" s="120">
        <v>0</v>
      </c>
      <c r="J20" s="121">
        <v>45</v>
      </c>
      <c r="K20" s="122">
        <f>J20*I20</f>
        <v>0</v>
      </c>
      <c r="L20" s="120">
        <v>0</v>
      </c>
      <c r="M20" s="121">
        <v>45</v>
      </c>
      <c r="N20" s="122">
        <f>M20*L20</f>
        <v>0</v>
      </c>
    </row>
    <row r="21" spans="1:15" ht="45" hidden="1">
      <c r="A21" s="757"/>
      <c r="B21" s="422" t="s">
        <v>481</v>
      </c>
      <c r="C21" s="132">
        <v>0.75</v>
      </c>
      <c r="D21" s="114" t="s">
        <v>21</v>
      </c>
      <c r="E21" s="114" t="s">
        <v>21</v>
      </c>
      <c r="F21" s="114" t="s">
        <v>21</v>
      </c>
      <c r="G21" s="114" t="s">
        <v>21</v>
      </c>
      <c r="H21" s="114" t="s">
        <v>21</v>
      </c>
      <c r="I21" s="114" t="s">
        <v>21</v>
      </c>
      <c r="J21" s="114" t="s">
        <v>21</v>
      </c>
      <c r="K21" s="114" t="s">
        <v>21</v>
      </c>
      <c r="L21" s="114" t="s">
        <v>21</v>
      </c>
      <c r="M21" s="114" t="s">
        <v>21</v>
      </c>
      <c r="N21" s="114" t="s">
        <v>21</v>
      </c>
    </row>
    <row r="22" spans="1:15" ht="30" hidden="1">
      <c r="A22" s="757"/>
      <c r="B22" s="421" t="s">
        <v>482</v>
      </c>
      <c r="C22" s="125">
        <f>C20+C21</f>
        <v>17.350000000000001</v>
      </c>
      <c r="D22" s="126">
        <v>0</v>
      </c>
      <c r="E22" s="120">
        <f>D22*C22/100</f>
        <v>0</v>
      </c>
      <c r="F22" s="120">
        <v>0</v>
      </c>
      <c r="G22" s="121">
        <v>45</v>
      </c>
      <c r="H22" s="122">
        <f>F22*G22</f>
        <v>0</v>
      </c>
      <c r="I22" s="120">
        <v>0</v>
      </c>
      <c r="J22" s="121">
        <v>45</v>
      </c>
      <c r="K22" s="122">
        <f>J22*I22</f>
        <v>0</v>
      </c>
      <c r="L22" s="120">
        <v>0</v>
      </c>
      <c r="M22" s="121">
        <v>45</v>
      </c>
      <c r="N22" s="122">
        <f>M22*L22</f>
        <v>0</v>
      </c>
    </row>
    <row r="23" spans="1:15" ht="1.5" customHeight="1" thickBot="1">
      <c r="A23" s="758"/>
      <c r="B23" s="429" t="s">
        <v>483</v>
      </c>
      <c r="C23" s="127" t="s">
        <v>21</v>
      </c>
      <c r="D23" s="128">
        <f>D20+D22</f>
        <v>0</v>
      </c>
      <c r="E23" s="129" t="s">
        <v>21</v>
      </c>
      <c r="F23" s="129" t="s">
        <v>21</v>
      </c>
      <c r="G23" s="130" t="s">
        <v>21</v>
      </c>
      <c r="H23" s="130">
        <f>H20+H22</f>
        <v>0</v>
      </c>
      <c r="I23" s="129" t="s">
        <v>21</v>
      </c>
      <c r="J23" s="130" t="s">
        <v>21</v>
      </c>
      <c r="K23" s="130">
        <f>K20+K22</f>
        <v>0</v>
      </c>
      <c r="L23" s="129" t="s">
        <v>21</v>
      </c>
      <c r="M23" s="130" t="s">
        <v>21</v>
      </c>
      <c r="N23" s="130">
        <f>N20+N22</f>
        <v>0</v>
      </c>
    </row>
    <row r="24" spans="1:15" ht="60.75" thickBot="1">
      <c r="A24" s="757">
        <v>2</v>
      </c>
      <c r="B24" s="430" t="s">
        <v>486</v>
      </c>
      <c r="C24" s="113">
        <v>10.6</v>
      </c>
      <c r="D24" s="114" t="s">
        <v>21</v>
      </c>
      <c r="E24" s="115" t="s">
        <v>21</v>
      </c>
      <c r="F24" s="115" t="s">
        <v>21</v>
      </c>
      <c r="G24" s="116" t="s">
        <v>21</v>
      </c>
      <c r="H24" s="116" t="s">
        <v>21</v>
      </c>
      <c r="I24" s="115" t="s">
        <v>21</v>
      </c>
      <c r="J24" s="116" t="s">
        <v>21</v>
      </c>
      <c r="K24" s="116" t="s">
        <v>21</v>
      </c>
      <c r="L24" s="115" t="s">
        <v>21</v>
      </c>
      <c r="M24" s="116" t="s">
        <v>21</v>
      </c>
      <c r="N24" s="116" t="s">
        <v>21</v>
      </c>
    </row>
    <row r="25" spans="1:15" ht="45.75" thickBot="1">
      <c r="A25" s="757"/>
      <c r="B25" s="420" t="s">
        <v>487</v>
      </c>
      <c r="C25" s="117">
        <v>0.53</v>
      </c>
      <c r="D25" s="114" t="s">
        <v>21</v>
      </c>
      <c r="E25" s="114" t="s">
        <v>21</v>
      </c>
      <c r="F25" s="114" t="s">
        <v>21</v>
      </c>
      <c r="G25" s="114" t="s">
        <v>21</v>
      </c>
      <c r="H25" s="114" t="s">
        <v>21</v>
      </c>
      <c r="I25" s="114" t="s">
        <v>21</v>
      </c>
      <c r="J25" s="114" t="s">
        <v>21</v>
      </c>
      <c r="K25" s="114" t="s">
        <v>21</v>
      </c>
      <c r="L25" s="114" t="s">
        <v>21</v>
      </c>
      <c r="M25" s="114" t="s">
        <v>21</v>
      </c>
      <c r="N25" s="114" t="s">
        <v>21</v>
      </c>
    </row>
    <row r="26" spans="1:15" ht="42" customHeight="1" thickBot="1">
      <c r="A26" s="757"/>
      <c r="B26" s="428" t="s">
        <v>488</v>
      </c>
      <c r="C26" s="117">
        <v>1.1000000000000001</v>
      </c>
      <c r="D26" s="114"/>
      <c r="E26" s="114"/>
      <c r="F26" s="114"/>
      <c r="G26" s="114"/>
      <c r="H26" s="114"/>
      <c r="I26" s="114"/>
      <c r="J26" s="114"/>
      <c r="K26" s="114"/>
      <c r="L26" s="114"/>
      <c r="M26" s="114"/>
      <c r="N26" s="114"/>
    </row>
    <row r="27" spans="1:15" ht="15">
      <c r="A27" s="757"/>
      <c r="B27" s="428" t="s">
        <v>489</v>
      </c>
      <c r="C27" s="117">
        <v>0.53</v>
      </c>
      <c r="D27" s="114" t="s">
        <v>21</v>
      </c>
      <c r="E27" s="114" t="s">
        <v>21</v>
      </c>
      <c r="F27" s="114" t="s">
        <v>21</v>
      </c>
      <c r="G27" s="114" t="s">
        <v>21</v>
      </c>
      <c r="H27" s="114" t="s">
        <v>21</v>
      </c>
      <c r="I27" s="114" t="s">
        <v>21</v>
      </c>
      <c r="J27" s="114" t="s">
        <v>21</v>
      </c>
      <c r="K27" s="114" t="s">
        <v>21</v>
      </c>
      <c r="L27" s="114" t="s">
        <v>21</v>
      </c>
      <c r="M27" s="114" t="s">
        <v>21</v>
      </c>
      <c r="N27" s="114" t="s">
        <v>21</v>
      </c>
    </row>
    <row r="28" spans="1:15" ht="30.75" thickBot="1">
      <c r="A28" s="757"/>
      <c r="B28" s="422" t="s">
        <v>480</v>
      </c>
      <c r="C28" s="117">
        <v>12.7</v>
      </c>
      <c r="D28" s="119">
        <v>27195</v>
      </c>
      <c r="E28" s="120">
        <f>D28*C28/100</f>
        <v>3453.7649999999999</v>
      </c>
      <c r="F28" s="123">
        <v>3453.8</v>
      </c>
      <c r="G28" s="124">
        <v>49</v>
      </c>
      <c r="H28" s="122">
        <f>F28*G28</f>
        <v>169236.2</v>
      </c>
      <c r="I28" s="120">
        <v>3453.8</v>
      </c>
      <c r="J28" s="124">
        <v>49</v>
      </c>
      <c r="K28" s="122">
        <f>J28*I28</f>
        <v>169236.2</v>
      </c>
      <c r="L28" s="120">
        <v>3453.8</v>
      </c>
      <c r="M28" s="124">
        <v>49</v>
      </c>
      <c r="N28" s="122">
        <f>M28*L28</f>
        <v>169236.2</v>
      </c>
    </row>
    <row r="29" spans="1:15" ht="45">
      <c r="A29" s="757"/>
      <c r="B29" s="422" t="s">
        <v>481</v>
      </c>
      <c r="C29" s="118">
        <v>0.53</v>
      </c>
      <c r="D29" s="133" t="s">
        <v>21</v>
      </c>
      <c r="E29" s="123" t="s">
        <v>21</v>
      </c>
      <c r="F29" s="123" t="s">
        <v>21</v>
      </c>
      <c r="G29" s="133" t="s">
        <v>21</v>
      </c>
      <c r="H29" s="114" t="s">
        <v>21</v>
      </c>
      <c r="I29" s="123" t="s">
        <v>21</v>
      </c>
      <c r="J29" s="133" t="s">
        <v>21</v>
      </c>
      <c r="K29" s="114" t="s">
        <v>21</v>
      </c>
      <c r="L29" s="123" t="s">
        <v>21</v>
      </c>
      <c r="M29" s="133" t="s">
        <v>21</v>
      </c>
      <c r="N29" s="114" t="s">
        <v>21</v>
      </c>
    </row>
    <row r="30" spans="1:15" ht="30">
      <c r="A30" s="757"/>
      <c r="B30" s="421" t="s">
        <v>482</v>
      </c>
      <c r="C30" s="118">
        <v>12.7</v>
      </c>
      <c r="D30" s="133">
        <v>6704</v>
      </c>
      <c r="E30" s="120">
        <f>D30*C30/100</f>
        <v>851.4079999999999</v>
      </c>
      <c r="F30" s="123">
        <v>851.4</v>
      </c>
      <c r="G30" s="124">
        <v>49</v>
      </c>
      <c r="H30" s="122">
        <f>F30*G30</f>
        <v>41718.6</v>
      </c>
      <c r="I30" s="120">
        <v>851.4</v>
      </c>
      <c r="J30" s="124">
        <v>49</v>
      </c>
      <c r="K30" s="122">
        <f>J30*I30</f>
        <v>41718.6</v>
      </c>
      <c r="L30" s="120">
        <v>851.4</v>
      </c>
      <c r="M30" s="124">
        <v>49</v>
      </c>
      <c r="N30" s="122">
        <f>M30*L30</f>
        <v>41718.6</v>
      </c>
    </row>
    <row r="31" spans="1:15" ht="15" thickBot="1">
      <c r="A31" s="758"/>
      <c r="B31" s="429" t="s">
        <v>483</v>
      </c>
      <c r="C31" s="127" t="s">
        <v>21</v>
      </c>
      <c r="D31" s="128">
        <f>D28+D30</f>
        <v>33899</v>
      </c>
      <c r="E31" s="129" t="s">
        <v>21</v>
      </c>
      <c r="F31" s="129" t="s">
        <v>21</v>
      </c>
      <c r="G31" s="130" t="s">
        <v>21</v>
      </c>
      <c r="H31" s="130">
        <f>H28+H30</f>
        <v>210954.80000000002</v>
      </c>
      <c r="I31" s="129" t="s">
        <v>21</v>
      </c>
      <c r="J31" s="130" t="s">
        <v>21</v>
      </c>
      <c r="K31" s="130">
        <f>K28+K30</f>
        <v>210954.80000000002</v>
      </c>
      <c r="L31" s="129" t="s">
        <v>21</v>
      </c>
      <c r="M31" s="130" t="s">
        <v>21</v>
      </c>
      <c r="N31" s="130">
        <f>N28+N30</f>
        <v>210954.80000000002</v>
      </c>
    </row>
    <row r="32" spans="1:15" ht="60.75" thickBot="1">
      <c r="A32" s="759">
        <v>3</v>
      </c>
      <c r="B32" s="430" t="s">
        <v>490</v>
      </c>
      <c r="C32" s="113">
        <v>5.8</v>
      </c>
      <c r="D32" s="114" t="s">
        <v>21</v>
      </c>
      <c r="E32" s="115" t="s">
        <v>21</v>
      </c>
      <c r="F32" s="115" t="s">
        <v>21</v>
      </c>
      <c r="G32" s="116" t="s">
        <v>21</v>
      </c>
      <c r="H32" s="116" t="s">
        <v>21</v>
      </c>
      <c r="I32" s="115" t="s">
        <v>21</v>
      </c>
      <c r="J32" s="116" t="s">
        <v>21</v>
      </c>
      <c r="K32" s="116" t="s">
        <v>21</v>
      </c>
      <c r="L32" s="115" t="s">
        <v>21</v>
      </c>
      <c r="M32" s="116" t="s">
        <v>21</v>
      </c>
      <c r="N32" s="116" t="s">
        <v>21</v>
      </c>
      <c r="O32" s="431"/>
    </row>
    <row r="33" spans="1:15" ht="45.75" thickBot="1">
      <c r="A33" s="757"/>
      <c r="B33" s="420" t="s">
        <v>487</v>
      </c>
      <c r="C33" s="117">
        <v>0.3</v>
      </c>
      <c r="D33" s="114" t="s">
        <v>21</v>
      </c>
      <c r="E33" s="114" t="s">
        <v>21</v>
      </c>
      <c r="F33" s="114" t="s">
        <v>21</v>
      </c>
      <c r="G33" s="114" t="s">
        <v>21</v>
      </c>
      <c r="H33" s="114" t="s">
        <v>21</v>
      </c>
      <c r="I33" s="114" t="s">
        <v>21</v>
      </c>
      <c r="J33" s="114" t="s">
        <v>21</v>
      </c>
      <c r="K33" s="114" t="s">
        <v>21</v>
      </c>
      <c r="L33" s="114" t="s">
        <v>21</v>
      </c>
      <c r="M33" s="114" t="s">
        <v>21</v>
      </c>
      <c r="N33" s="114" t="s">
        <v>21</v>
      </c>
      <c r="O33" s="431"/>
    </row>
    <row r="34" spans="1:15" ht="60">
      <c r="A34" s="757"/>
      <c r="B34" s="428" t="s">
        <v>478</v>
      </c>
      <c r="C34" s="117">
        <v>0.6</v>
      </c>
      <c r="D34" s="114" t="s">
        <v>21</v>
      </c>
      <c r="E34" s="114" t="s">
        <v>21</v>
      </c>
      <c r="F34" s="114" t="s">
        <v>21</v>
      </c>
      <c r="G34" s="114" t="s">
        <v>21</v>
      </c>
      <c r="H34" s="114" t="s">
        <v>21</v>
      </c>
      <c r="I34" s="114" t="s">
        <v>21</v>
      </c>
      <c r="J34" s="114" t="s">
        <v>21</v>
      </c>
      <c r="K34" s="114" t="s">
        <v>21</v>
      </c>
      <c r="L34" s="114" t="s">
        <v>21</v>
      </c>
      <c r="M34" s="114" t="s">
        <v>21</v>
      </c>
      <c r="N34" s="114" t="s">
        <v>21</v>
      </c>
      <c r="O34" s="431"/>
    </row>
    <row r="35" spans="1:15" ht="30">
      <c r="A35" s="757"/>
      <c r="B35" s="422" t="s">
        <v>480</v>
      </c>
      <c r="C35" s="117">
        <f>C32+C33+C34</f>
        <v>6.6999999999999993</v>
      </c>
      <c r="D35" s="123">
        <v>15600</v>
      </c>
      <c r="E35" s="120">
        <f>D35*C35/100</f>
        <v>1045.1999999999998</v>
      </c>
      <c r="F35" s="120">
        <v>1045.2</v>
      </c>
      <c r="G35" s="121">
        <v>45.29</v>
      </c>
      <c r="H35" s="122">
        <f>F35*G35</f>
        <v>47337.108</v>
      </c>
      <c r="I35" s="120">
        <v>1045.2</v>
      </c>
      <c r="J35" s="121">
        <v>45.29</v>
      </c>
      <c r="K35" s="122">
        <f>J35*I35</f>
        <v>47337.108</v>
      </c>
      <c r="L35" s="120">
        <v>1045.2</v>
      </c>
      <c r="M35" s="121">
        <v>45.29</v>
      </c>
      <c r="N35" s="122">
        <f>M35*L35</f>
        <v>47337.108</v>
      </c>
      <c r="O35" s="431"/>
    </row>
    <row r="36" spans="1:15" ht="45">
      <c r="A36" s="757"/>
      <c r="B36" s="422" t="s">
        <v>481</v>
      </c>
      <c r="C36" s="118">
        <v>0.3</v>
      </c>
      <c r="D36" s="133" t="s">
        <v>21</v>
      </c>
      <c r="E36" s="120" t="s">
        <v>21</v>
      </c>
      <c r="F36" s="120" t="s">
        <v>21</v>
      </c>
      <c r="G36" s="121" t="s">
        <v>21</v>
      </c>
      <c r="H36" s="121" t="s">
        <v>21</v>
      </c>
      <c r="I36" s="120" t="s">
        <v>21</v>
      </c>
      <c r="J36" s="121" t="s">
        <v>21</v>
      </c>
      <c r="K36" s="121" t="s">
        <v>21</v>
      </c>
      <c r="L36" s="120" t="s">
        <v>21</v>
      </c>
      <c r="M36" s="121" t="s">
        <v>21</v>
      </c>
      <c r="N36" s="121" t="s">
        <v>21</v>
      </c>
      <c r="O36" s="431"/>
    </row>
    <row r="37" spans="1:15" ht="30">
      <c r="A37" s="757"/>
      <c r="B37" s="421" t="s">
        <v>482</v>
      </c>
      <c r="C37" s="118">
        <f>C32+C33+C34+C36</f>
        <v>6.9999999999999991</v>
      </c>
      <c r="D37" s="120">
        <v>4110</v>
      </c>
      <c r="E37" s="120">
        <f>D37*C37/100</f>
        <v>287.7</v>
      </c>
      <c r="F37" s="120">
        <v>287.7</v>
      </c>
      <c r="G37" s="121">
        <v>45.29</v>
      </c>
      <c r="H37" s="122">
        <f>F37*G37</f>
        <v>13029.932999999999</v>
      </c>
      <c r="I37" s="120">
        <v>287.7</v>
      </c>
      <c r="J37" s="121">
        <v>45.29</v>
      </c>
      <c r="K37" s="122">
        <f>J37*I37</f>
        <v>13029.932999999999</v>
      </c>
      <c r="L37" s="120">
        <v>287.7</v>
      </c>
      <c r="M37" s="121">
        <v>45.29</v>
      </c>
      <c r="N37" s="122">
        <f>M37*L37</f>
        <v>13029.932999999999</v>
      </c>
      <c r="O37" s="431"/>
    </row>
    <row r="38" spans="1:15" ht="15" thickBot="1">
      <c r="A38" s="758"/>
      <c r="B38" s="429" t="s">
        <v>483</v>
      </c>
      <c r="C38" s="127" t="s">
        <v>21</v>
      </c>
      <c r="D38" s="128">
        <f>D35+D37</f>
        <v>19710</v>
      </c>
      <c r="E38" s="129" t="s">
        <v>21</v>
      </c>
      <c r="F38" s="129" t="s">
        <v>21</v>
      </c>
      <c r="G38" s="130" t="s">
        <v>21</v>
      </c>
      <c r="H38" s="130">
        <f>H35+H37</f>
        <v>60367.040999999997</v>
      </c>
      <c r="I38" s="129" t="s">
        <v>21</v>
      </c>
      <c r="J38" s="130" t="s">
        <v>21</v>
      </c>
      <c r="K38" s="130">
        <f>K35+K37</f>
        <v>60367.040999999997</v>
      </c>
      <c r="L38" s="129" t="s">
        <v>21</v>
      </c>
      <c r="M38" s="130" t="s">
        <v>21</v>
      </c>
      <c r="N38" s="130">
        <f>N35+N37</f>
        <v>60367.040999999997</v>
      </c>
      <c r="O38" s="431"/>
    </row>
    <row r="39" spans="1:15" ht="60.75" thickBot="1">
      <c r="A39" s="757">
        <v>4</v>
      </c>
      <c r="B39" s="430" t="s">
        <v>491</v>
      </c>
      <c r="C39" s="113">
        <v>7.8</v>
      </c>
      <c r="D39" s="114" t="s">
        <v>21</v>
      </c>
      <c r="E39" s="115" t="s">
        <v>21</v>
      </c>
      <c r="F39" s="115" t="s">
        <v>21</v>
      </c>
      <c r="G39" s="116" t="s">
        <v>21</v>
      </c>
      <c r="H39" s="116" t="s">
        <v>21</v>
      </c>
      <c r="I39" s="115" t="s">
        <v>21</v>
      </c>
      <c r="J39" s="116" t="s">
        <v>21</v>
      </c>
      <c r="K39" s="116" t="s">
        <v>21</v>
      </c>
      <c r="L39" s="115" t="s">
        <v>21</v>
      </c>
      <c r="M39" s="116" t="s">
        <v>21</v>
      </c>
      <c r="N39" s="116" t="s">
        <v>21</v>
      </c>
    </row>
    <row r="40" spans="1:15" ht="45.75" thickBot="1">
      <c r="A40" s="757"/>
      <c r="B40" s="420" t="s">
        <v>487</v>
      </c>
      <c r="C40" s="117">
        <v>0.4</v>
      </c>
      <c r="D40" s="114" t="s">
        <v>21</v>
      </c>
      <c r="E40" s="114" t="s">
        <v>21</v>
      </c>
      <c r="F40" s="114" t="s">
        <v>21</v>
      </c>
      <c r="G40" s="114" t="s">
        <v>21</v>
      </c>
      <c r="H40" s="114" t="s">
        <v>21</v>
      </c>
      <c r="I40" s="114" t="s">
        <v>21</v>
      </c>
      <c r="J40" s="114" t="s">
        <v>21</v>
      </c>
      <c r="K40" s="114" t="s">
        <v>21</v>
      </c>
      <c r="L40" s="114" t="s">
        <v>21</v>
      </c>
      <c r="M40" s="114" t="s">
        <v>21</v>
      </c>
      <c r="N40" s="114" t="s">
        <v>21</v>
      </c>
    </row>
    <row r="41" spans="1:15" ht="40.5" customHeight="1" thickBot="1">
      <c r="A41" s="757"/>
      <c r="B41" s="428" t="s">
        <v>492</v>
      </c>
      <c r="C41" s="117">
        <v>0.8</v>
      </c>
      <c r="D41" s="114" t="s">
        <v>21</v>
      </c>
      <c r="E41" s="114" t="s">
        <v>21</v>
      </c>
      <c r="F41" s="114" t="s">
        <v>21</v>
      </c>
      <c r="G41" s="114" t="s">
        <v>21</v>
      </c>
      <c r="H41" s="114" t="s">
        <v>21</v>
      </c>
      <c r="I41" s="114" t="s">
        <v>21</v>
      </c>
      <c r="J41" s="114" t="s">
        <v>21</v>
      </c>
      <c r="K41" s="114" t="s">
        <v>21</v>
      </c>
      <c r="L41" s="114" t="s">
        <v>21</v>
      </c>
      <c r="M41" s="114" t="s">
        <v>21</v>
      </c>
      <c r="N41" s="114" t="s">
        <v>21</v>
      </c>
    </row>
    <row r="42" spans="1:15" ht="15">
      <c r="A42" s="757"/>
      <c r="B42" s="428" t="s">
        <v>489</v>
      </c>
      <c r="C42" s="117">
        <v>0.4</v>
      </c>
      <c r="D42" s="114" t="s">
        <v>21</v>
      </c>
      <c r="E42" s="114" t="s">
        <v>21</v>
      </c>
      <c r="F42" s="114" t="s">
        <v>21</v>
      </c>
      <c r="G42" s="114" t="s">
        <v>21</v>
      </c>
      <c r="H42" s="114" t="s">
        <v>21</v>
      </c>
      <c r="I42" s="114" t="s">
        <v>21</v>
      </c>
      <c r="J42" s="114" t="s">
        <v>21</v>
      </c>
      <c r="K42" s="114" t="s">
        <v>21</v>
      </c>
      <c r="L42" s="114" t="s">
        <v>21</v>
      </c>
      <c r="M42" s="114" t="s">
        <v>21</v>
      </c>
      <c r="N42" s="114" t="s">
        <v>21</v>
      </c>
    </row>
    <row r="43" spans="1:15" ht="30">
      <c r="A43" s="757"/>
      <c r="B43" s="422" t="s">
        <v>480</v>
      </c>
      <c r="C43" s="117">
        <v>9.4</v>
      </c>
      <c r="D43" s="123">
        <v>20100</v>
      </c>
      <c r="E43" s="120">
        <f>D43*C43/100</f>
        <v>1889.4</v>
      </c>
      <c r="F43" s="123">
        <v>1889.4</v>
      </c>
      <c r="G43" s="124">
        <v>49</v>
      </c>
      <c r="H43" s="122">
        <f>F43*G43</f>
        <v>92580.6</v>
      </c>
      <c r="I43" s="120">
        <v>1889.4</v>
      </c>
      <c r="J43" s="124">
        <v>49</v>
      </c>
      <c r="K43" s="122">
        <f>J43*I43</f>
        <v>92580.6</v>
      </c>
      <c r="L43" s="120">
        <v>1889.4</v>
      </c>
      <c r="M43" s="124">
        <v>49</v>
      </c>
      <c r="N43" s="122">
        <f>M43*L43</f>
        <v>92580.6</v>
      </c>
    </row>
    <row r="44" spans="1:15" ht="45">
      <c r="A44" s="757"/>
      <c r="B44" s="422" t="s">
        <v>481</v>
      </c>
      <c r="C44" s="118">
        <v>0.4</v>
      </c>
      <c r="D44" s="133" t="s">
        <v>21</v>
      </c>
      <c r="E44" s="120" t="s">
        <v>21</v>
      </c>
      <c r="F44" s="120" t="s">
        <v>21</v>
      </c>
      <c r="G44" s="121" t="s">
        <v>21</v>
      </c>
      <c r="H44" s="121" t="s">
        <v>21</v>
      </c>
      <c r="I44" s="120" t="s">
        <v>21</v>
      </c>
      <c r="J44" s="121" t="s">
        <v>21</v>
      </c>
      <c r="K44" s="121" t="s">
        <v>21</v>
      </c>
      <c r="L44" s="120" t="s">
        <v>21</v>
      </c>
      <c r="M44" s="121" t="s">
        <v>21</v>
      </c>
      <c r="N44" s="121" t="s">
        <v>21</v>
      </c>
    </row>
    <row r="45" spans="1:15" ht="30">
      <c r="A45" s="757"/>
      <c r="B45" s="421" t="s">
        <v>493</v>
      </c>
      <c r="C45" s="118">
        <v>9.4</v>
      </c>
      <c r="D45" s="120">
        <v>7831</v>
      </c>
      <c r="E45" s="120">
        <f>D45*C45/100</f>
        <v>736.11400000000003</v>
      </c>
      <c r="F45" s="123">
        <v>736.1</v>
      </c>
      <c r="G45" s="124">
        <v>49</v>
      </c>
      <c r="H45" s="122">
        <f>F45*G45</f>
        <v>36068.9</v>
      </c>
      <c r="I45" s="120">
        <v>736.1</v>
      </c>
      <c r="J45" s="124">
        <v>49</v>
      </c>
      <c r="K45" s="122">
        <f>J45*I45</f>
        <v>36068.9</v>
      </c>
      <c r="L45" s="120">
        <v>736.1</v>
      </c>
      <c r="M45" s="124">
        <v>49</v>
      </c>
      <c r="N45" s="122">
        <f>M45*L45</f>
        <v>36068.9</v>
      </c>
    </row>
    <row r="46" spans="1:15" ht="15" thickBot="1">
      <c r="A46" s="758"/>
      <c r="B46" s="432" t="s">
        <v>483</v>
      </c>
      <c r="C46" s="127" t="s">
        <v>21</v>
      </c>
      <c r="D46" s="128">
        <f>D45+D43</f>
        <v>27931</v>
      </c>
      <c r="E46" s="129" t="s">
        <v>21</v>
      </c>
      <c r="F46" s="129" t="s">
        <v>21</v>
      </c>
      <c r="G46" s="130" t="s">
        <v>21</v>
      </c>
      <c r="H46" s="130">
        <f>H43+H45</f>
        <v>128649.5</v>
      </c>
      <c r="I46" s="129" t="s">
        <v>21</v>
      </c>
      <c r="J46" s="130" t="s">
        <v>21</v>
      </c>
      <c r="K46" s="130">
        <f>K43+K45</f>
        <v>128649.5</v>
      </c>
      <c r="L46" s="129" t="s">
        <v>21</v>
      </c>
      <c r="M46" s="130" t="s">
        <v>21</v>
      </c>
      <c r="N46" s="130">
        <f>N43+N45</f>
        <v>128649.5</v>
      </c>
    </row>
    <row r="47" spans="1:15" ht="45.75" thickBot="1">
      <c r="A47" s="433">
        <v>5</v>
      </c>
      <c r="B47" s="422" t="s">
        <v>494</v>
      </c>
      <c r="C47" s="113">
        <v>15.2</v>
      </c>
      <c r="D47" s="114" t="s">
        <v>21</v>
      </c>
      <c r="E47" s="114" t="s">
        <v>21</v>
      </c>
      <c r="F47" s="114" t="s">
        <v>21</v>
      </c>
      <c r="G47" s="114" t="s">
        <v>21</v>
      </c>
      <c r="H47" s="114" t="s">
        <v>21</v>
      </c>
      <c r="I47" s="114" t="s">
        <v>21</v>
      </c>
      <c r="J47" s="114" t="s">
        <v>21</v>
      </c>
      <c r="K47" s="114" t="s">
        <v>21</v>
      </c>
      <c r="L47" s="114" t="s">
        <v>21</v>
      </c>
      <c r="M47" s="114" t="s">
        <v>21</v>
      </c>
      <c r="N47" s="114" t="s">
        <v>21</v>
      </c>
    </row>
    <row r="48" spans="1:15" ht="45.75" thickBot="1">
      <c r="A48" s="433"/>
      <c r="B48" s="422" t="s">
        <v>487</v>
      </c>
      <c r="C48" s="117">
        <v>0.8</v>
      </c>
      <c r="D48" s="114" t="s">
        <v>21</v>
      </c>
      <c r="E48" s="114" t="s">
        <v>21</v>
      </c>
      <c r="F48" s="114" t="s">
        <v>21</v>
      </c>
      <c r="G48" s="114" t="s">
        <v>21</v>
      </c>
      <c r="H48" s="114" t="s">
        <v>21</v>
      </c>
      <c r="I48" s="114" t="s">
        <v>21</v>
      </c>
      <c r="J48" s="114" t="s">
        <v>21</v>
      </c>
      <c r="K48" s="114" t="s">
        <v>21</v>
      </c>
      <c r="L48" s="114" t="s">
        <v>21</v>
      </c>
      <c r="M48" s="114" t="s">
        <v>21</v>
      </c>
      <c r="N48" s="114" t="s">
        <v>21</v>
      </c>
    </row>
    <row r="49" spans="1:14" ht="60">
      <c r="A49" s="433"/>
      <c r="B49" s="428" t="s">
        <v>495</v>
      </c>
      <c r="C49" s="117">
        <v>1.5</v>
      </c>
      <c r="D49" s="114" t="s">
        <v>21</v>
      </c>
      <c r="E49" s="114" t="s">
        <v>21</v>
      </c>
      <c r="F49" s="114" t="s">
        <v>21</v>
      </c>
      <c r="G49" s="114" t="s">
        <v>21</v>
      </c>
      <c r="H49" s="114" t="s">
        <v>21</v>
      </c>
      <c r="I49" s="114" t="s">
        <v>21</v>
      </c>
      <c r="J49" s="114" t="s">
        <v>21</v>
      </c>
      <c r="K49" s="114" t="s">
        <v>21</v>
      </c>
      <c r="L49" s="114" t="s">
        <v>21</v>
      </c>
      <c r="M49" s="114" t="s">
        <v>21</v>
      </c>
      <c r="N49" s="114" t="s">
        <v>21</v>
      </c>
    </row>
    <row r="50" spans="1:14" ht="15">
      <c r="A50" s="433"/>
      <c r="B50" s="428" t="s">
        <v>496</v>
      </c>
      <c r="C50" s="117">
        <v>1.1000000000000001</v>
      </c>
      <c r="D50" s="119"/>
      <c r="E50" s="119"/>
      <c r="F50" s="119"/>
      <c r="G50" s="119"/>
      <c r="H50" s="119"/>
      <c r="I50" s="119"/>
      <c r="J50" s="119"/>
      <c r="K50" s="119"/>
      <c r="L50" s="119"/>
      <c r="M50" s="119"/>
      <c r="N50" s="119"/>
    </row>
    <row r="51" spans="1:14" ht="30">
      <c r="A51" s="433"/>
      <c r="B51" s="422" t="s">
        <v>480</v>
      </c>
      <c r="C51" s="117">
        <f>C47+C48+C49+C50</f>
        <v>18.600000000000001</v>
      </c>
      <c r="D51" s="135">
        <v>5070</v>
      </c>
      <c r="E51" s="120">
        <f>D51*C51/100</f>
        <v>943.02</v>
      </c>
      <c r="F51" s="123">
        <v>943</v>
      </c>
      <c r="G51" s="124">
        <v>49</v>
      </c>
      <c r="H51" s="122">
        <f>F51*G51</f>
        <v>46207</v>
      </c>
      <c r="I51" s="120">
        <v>943</v>
      </c>
      <c r="J51" s="124">
        <v>49</v>
      </c>
      <c r="K51" s="122">
        <f>J51*I51</f>
        <v>46207</v>
      </c>
      <c r="L51" s="120">
        <v>943</v>
      </c>
      <c r="M51" s="124">
        <v>49</v>
      </c>
      <c r="N51" s="122">
        <f>M51*L51</f>
        <v>46207</v>
      </c>
    </row>
    <row r="52" spans="1:14" ht="45">
      <c r="A52" s="433"/>
      <c r="B52" s="422" t="s">
        <v>481</v>
      </c>
      <c r="C52" s="118">
        <v>0.8</v>
      </c>
      <c r="D52" s="135" t="s">
        <v>21</v>
      </c>
      <c r="E52" s="136" t="s">
        <v>21</v>
      </c>
      <c r="F52" s="136" t="s">
        <v>21</v>
      </c>
      <c r="G52" s="122" t="s">
        <v>21</v>
      </c>
      <c r="H52" s="122" t="s">
        <v>21</v>
      </c>
      <c r="I52" s="136" t="s">
        <v>21</v>
      </c>
      <c r="J52" s="122" t="s">
        <v>21</v>
      </c>
      <c r="K52" s="122" t="s">
        <v>21</v>
      </c>
      <c r="L52" s="136" t="s">
        <v>21</v>
      </c>
      <c r="M52" s="122" t="s">
        <v>21</v>
      </c>
      <c r="N52" s="122" t="s">
        <v>21</v>
      </c>
    </row>
    <row r="53" spans="1:14" ht="30">
      <c r="A53" s="433"/>
      <c r="B53" s="421" t="s">
        <v>493</v>
      </c>
      <c r="C53" s="118">
        <f>C47+C48+C49+C52</f>
        <v>18.3</v>
      </c>
      <c r="D53" s="135">
        <v>2105</v>
      </c>
      <c r="E53" s="120">
        <f>D53*C53/100</f>
        <v>385.21499999999997</v>
      </c>
      <c r="F53" s="123">
        <v>385.2</v>
      </c>
      <c r="G53" s="124">
        <v>49</v>
      </c>
      <c r="H53" s="122">
        <f>F53*G53</f>
        <v>18874.8</v>
      </c>
      <c r="I53" s="120">
        <v>385.2</v>
      </c>
      <c r="J53" s="124">
        <v>49</v>
      </c>
      <c r="K53" s="122">
        <f>J53*I53</f>
        <v>18874.8</v>
      </c>
      <c r="L53" s="120">
        <v>385.2</v>
      </c>
      <c r="M53" s="124">
        <v>49</v>
      </c>
      <c r="N53" s="122">
        <f>L53*M53</f>
        <v>18874.8</v>
      </c>
    </row>
    <row r="54" spans="1:14" ht="15.75" thickBot="1">
      <c r="A54" s="433"/>
      <c r="B54" s="432" t="s">
        <v>483</v>
      </c>
      <c r="C54" s="137" t="s">
        <v>21</v>
      </c>
      <c r="D54" s="138">
        <f>D53+D51</f>
        <v>7175</v>
      </c>
      <c r="E54" s="139"/>
      <c r="F54" s="139"/>
      <c r="G54" s="140"/>
      <c r="H54" s="140">
        <f>H51+H53</f>
        <v>65081.8</v>
      </c>
      <c r="I54" s="139"/>
      <c r="J54" s="140"/>
      <c r="K54" s="140">
        <f>K51+K53</f>
        <v>65081.8</v>
      </c>
      <c r="L54" s="139"/>
      <c r="M54" s="140"/>
      <c r="N54" s="140">
        <f>N51+N53</f>
        <v>65081.8</v>
      </c>
    </row>
    <row r="55" spans="1:14" ht="45.75" thickBot="1">
      <c r="A55" s="760">
        <v>6</v>
      </c>
      <c r="B55" s="422" t="s">
        <v>497</v>
      </c>
      <c r="C55" s="113">
        <v>9.1</v>
      </c>
      <c r="D55" s="114" t="s">
        <v>21</v>
      </c>
      <c r="E55" s="114" t="s">
        <v>21</v>
      </c>
      <c r="F55" s="114" t="s">
        <v>21</v>
      </c>
      <c r="G55" s="114" t="s">
        <v>21</v>
      </c>
      <c r="H55" s="114" t="s">
        <v>21</v>
      </c>
      <c r="I55" s="114" t="s">
        <v>21</v>
      </c>
      <c r="J55" s="114" t="s">
        <v>21</v>
      </c>
      <c r="K55" s="114" t="s">
        <v>21</v>
      </c>
      <c r="L55" s="114" t="s">
        <v>21</v>
      </c>
      <c r="M55" s="114" t="s">
        <v>21</v>
      </c>
      <c r="N55" s="114" t="s">
        <v>21</v>
      </c>
    </row>
    <row r="56" spans="1:14" ht="45">
      <c r="A56" s="761"/>
      <c r="B56" s="422" t="s">
        <v>487</v>
      </c>
      <c r="C56" s="117">
        <v>0.5</v>
      </c>
      <c r="D56" s="114" t="s">
        <v>21</v>
      </c>
      <c r="E56" s="114" t="s">
        <v>21</v>
      </c>
      <c r="F56" s="114" t="s">
        <v>21</v>
      </c>
      <c r="G56" s="114" t="s">
        <v>21</v>
      </c>
      <c r="H56" s="114" t="s">
        <v>21</v>
      </c>
      <c r="I56" s="114" t="s">
        <v>21</v>
      </c>
      <c r="J56" s="114" t="s">
        <v>21</v>
      </c>
      <c r="K56" s="114" t="s">
        <v>21</v>
      </c>
      <c r="L56" s="114" t="s">
        <v>21</v>
      </c>
      <c r="M56" s="114" t="s">
        <v>21</v>
      </c>
      <c r="N56" s="114" t="s">
        <v>21</v>
      </c>
    </row>
    <row r="57" spans="1:14" ht="15">
      <c r="A57" s="761"/>
      <c r="B57" s="428" t="s">
        <v>496</v>
      </c>
      <c r="C57" s="117">
        <v>0.6</v>
      </c>
      <c r="D57" s="119"/>
      <c r="E57" s="119"/>
      <c r="F57" s="119"/>
      <c r="G57" s="119"/>
      <c r="H57" s="119"/>
      <c r="I57" s="119"/>
      <c r="J57" s="119"/>
      <c r="K57" s="119"/>
      <c r="L57" s="119"/>
      <c r="M57" s="119"/>
      <c r="N57" s="119"/>
    </row>
    <row r="58" spans="1:14" ht="30">
      <c r="A58" s="761"/>
      <c r="B58" s="422" t="s">
        <v>480</v>
      </c>
      <c r="C58" s="117">
        <f>C55+C56+C57</f>
        <v>10.199999999999999</v>
      </c>
      <c r="D58" s="135">
        <v>29350</v>
      </c>
      <c r="E58" s="120">
        <f>D58*C58/100</f>
        <v>2993.7</v>
      </c>
      <c r="F58" s="123">
        <v>2993.7</v>
      </c>
      <c r="G58" s="124">
        <v>49</v>
      </c>
      <c r="H58" s="122">
        <f>F58*G58</f>
        <v>146691.29999999999</v>
      </c>
      <c r="I58" s="120">
        <v>2993.7</v>
      </c>
      <c r="J58" s="124">
        <v>49</v>
      </c>
      <c r="K58" s="122">
        <f>J58*I58</f>
        <v>146691.29999999999</v>
      </c>
      <c r="L58" s="120">
        <v>2993.7</v>
      </c>
      <c r="M58" s="124">
        <v>49</v>
      </c>
      <c r="N58" s="122">
        <f>M58*L58</f>
        <v>146691.29999999999</v>
      </c>
    </row>
    <row r="59" spans="1:14" ht="45">
      <c r="A59" s="761"/>
      <c r="B59" s="422" t="s">
        <v>481</v>
      </c>
      <c r="C59" s="118">
        <v>0.5</v>
      </c>
      <c r="D59" s="135" t="s">
        <v>21</v>
      </c>
      <c r="E59" s="136" t="s">
        <v>21</v>
      </c>
      <c r="F59" s="136" t="s">
        <v>21</v>
      </c>
      <c r="G59" s="122" t="s">
        <v>21</v>
      </c>
      <c r="H59" s="122" t="s">
        <v>21</v>
      </c>
      <c r="I59" s="136" t="s">
        <v>21</v>
      </c>
      <c r="J59" s="122" t="s">
        <v>21</v>
      </c>
      <c r="K59" s="122" t="s">
        <v>21</v>
      </c>
      <c r="L59" s="136" t="s">
        <v>21</v>
      </c>
      <c r="M59" s="122" t="s">
        <v>21</v>
      </c>
      <c r="N59" s="122" t="s">
        <v>21</v>
      </c>
    </row>
    <row r="60" spans="1:14" ht="30.75" thickBot="1">
      <c r="A60" s="761"/>
      <c r="B60" s="421" t="s">
        <v>493</v>
      </c>
      <c r="C60" s="125">
        <f>C55+C56+C59</f>
        <v>10.1</v>
      </c>
      <c r="D60" s="141">
        <v>16511</v>
      </c>
      <c r="E60" s="142">
        <f>D60*C60/100</f>
        <v>1667.6110000000001</v>
      </c>
      <c r="F60" s="143">
        <v>1667.6</v>
      </c>
      <c r="G60" s="124">
        <v>49</v>
      </c>
      <c r="H60" s="122">
        <f>F60*G60</f>
        <v>81712.399999999994</v>
      </c>
      <c r="I60" s="142">
        <v>1667.6</v>
      </c>
      <c r="J60" s="144">
        <v>49</v>
      </c>
      <c r="K60" s="122">
        <f>J60*I60</f>
        <v>81712.399999999994</v>
      </c>
      <c r="L60" s="142">
        <v>1667.6</v>
      </c>
      <c r="M60" s="144">
        <v>49</v>
      </c>
      <c r="N60" s="122">
        <f>M60*L60</f>
        <v>81712.399999999994</v>
      </c>
    </row>
    <row r="61" spans="1:14">
      <c r="A61" s="761"/>
      <c r="B61" s="434" t="s">
        <v>483</v>
      </c>
      <c r="C61" s="145" t="s">
        <v>21</v>
      </c>
      <c r="D61" s="146">
        <f>D60+D58</f>
        <v>45861</v>
      </c>
      <c r="E61" s="147"/>
      <c r="F61" s="147"/>
      <c r="G61" s="148"/>
      <c r="H61" s="148">
        <f>H58+H60</f>
        <v>228403.69999999998</v>
      </c>
      <c r="I61" s="147"/>
      <c r="J61" s="148"/>
      <c r="K61" s="148">
        <f>K58+K60</f>
        <v>228403.69999999998</v>
      </c>
      <c r="L61" s="147"/>
      <c r="M61" s="148"/>
      <c r="N61" s="148">
        <f>N58+N60</f>
        <v>228403.69999999998</v>
      </c>
    </row>
    <row r="62" spans="1:14" ht="45">
      <c r="A62" s="754">
        <v>7</v>
      </c>
      <c r="B62" s="422" t="s">
        <v>498</v>
      </c>
      <c r="C62" s="118">
        <v>15.4</v>
      </c>
      <c r="D62" s="133" t="s">
        <v>21</v>
      </c>
      <c r="E62" s="133" t="s">
        <v>21</v>
      </c>
      <c r="F62" s="133" t="s">
        <v>21</v>
      </c>
      <c r="G62" s="133" t="s">
        <v>21</v>
      </c>
      <c r="H62" s="133" t="s">
        <v>21</v>
      </c>
      <c r="I62" s="133" t="s">
        <v>21</v>
      </c>
      <c r="J62" s="133" t="s">
        <v>21</v>
      </c>
      <c r="K62" s="133" t="s">
        <v>21</v>
      </c>
      <c r="L62" s="133" t="s">
        <v>21</v>
      </c>
      <c r="M62" s="133" t="s">
        <v>21</v>
      </c>
      <c r="N62" s="133" t="s">
        <v>21</v>
      </c>
    </row>
    <row r="63" spans="1:14" ht="45">
      <c r="A63" s="755"/>
      <c r="B63" s="422" t="s">
        <v>487</v>
      </c>
      <c r="C63" s="118">
        <v>0.8</v>
      </c>
      <c r="D63" s="133" t="s">
        <v>21</v>
      </c>
      <c r="E63" s="133" t="s">
        <v>21</v>
      </c>
      <c r="F63" s="133" t="s">
        <v>21</v>
      </c>
      <c r="G63" s="133" t="s">
        <v>21</v>
      </c>
      <c r="H63" s="133" t="s">
        <v>21</v>
      </c>
      <c r="I63" s="133" t="s">
        <v>21</v>
      </c>
      <c r="J63" s="133" t="s">
        <v>21</v>
      </c>
      <c r="K63" s="133" t="s">
        <v>21</v>
      </c>
      <c r="L63" s="133" t="s">
        <v>21</v>
      </c>
      <c r="M63" s="133" t="s">
        <v>21</v>
      </c>
      <c r="N63" s="133" t="s">
        <v>21</v>
      </c>
    </row>
    <row r="64" spans="1:14" ht="60">
      <c r="A64" s="755"/>
      <c r="B64" s="428" t="s">
        <v>495</v>
      </c>
      <c r="C64" s="118">
        <v>1.5</v>
      </c>
      <c r="D64" s="133" t="s">
        <v>21</v>
      </c>
      <c r="E64" s="133" t="s">
        <v>21</v>
      </c>
      <c r="F64" s="133" t="s">
        <v>21</v>
      </c>
      <c r="G64" s="133" t="s">
        <v>21</v>
      </c>
      <c r="H64" s="133" t="s">
        <v>21</v>
      </c>
      <c r="I64" s="133" t="s">
        <v>21</v>
      </c>
      <c r="J64" s="133" t="s">
        <v>21</v>
      </c>
      <c r="K64" s="133" t="s">
        <v>21</v>
      </c>
      <c r="L64" s="133" t="s">
        <v>21</v>
      </c>
      <c r="M64" s="133" t="s">
        <v>21</v>
      </c>
      <c r="N64" s="133" t="s">
        <v>21</v>
      </c>
    </row>
    <row r="65" spans="1:15" ht="30">
      <c r="A65" s="755"/>
      <c r="B65" s="422" t="s">
        <v>480</v>
      </c>
      <c r="C65" s="118">
        <f>C62+C63+C64</f>
        <v>17.7</v>
      </c>
      <c r="D65" s="135">
        <v>2805</v>
      </c>
      <c r="E65" s="120">
        <f>D65*C65/100</f>
        <v>496.48500000000001</v>
      </c>
      <c r="F65" s="120">
        <v>496.5</v>
      </c>
      <c r="G65" s="121">
        <v>45.29</v>
      </c>
      <c r="H65" s="122">
        <f>E65*G65</f>
        <v>22485.805649999998</v>
      </c>
      <c r="I65" s="120">
        <v>496.5</v>
      </c>
      <c r="J65" s="121">
        <v>45.29</v>
      </c>
      <c r="K65" s="122">
        <f>J65*I65</f>
        <v>22486.485000000001</v>
      </c>
      <c r="L65" s="120">
        <v>496.5</v>
      </c>
      <c r="M65" s="121">
        <v>45.29</v>
      </c>
      <c r="N65" s="122">
        <f>M65*L65</f>
        <v>22486.485000000001</v>
      </c>
    </row>
    <row r="66" spans="1:15" ht="45">
      <c r="A66" s="755"/>
      <c r="B66" s="422" t="s">
        <v>481</v>
      </c>
      <c r="C66" s="118">
        <v>0.8</v>
      </c>
      <c r="D66" s="135" t="s">
        <v>21</v>
      </c>
      <c r="E66" s="136" t="s">
        <v>21</v>
      </c>
      <c r="F66" s="136" t="s">
        <v>21</v>
      </c>
      <c r="G66" s="122" t="s">
        <v>21</v>
      </c>
      <c r="H66" s="122" t="s">
        <v>21</v>
      </c>
      <c r="I66" s="136" t="s">
        <v>21</v>
      </c>
      <c r="J66" s="122" t="s">
        <v>21</v>
      </c>
      <c r="K66" s="122" t="s">
        <v>21</v>
      </c>
      <c r="L66" s="136" t="s">
        <v>21</v>
      </c>
      <c r="M66" s="122" t="s">
        <v>21</v>
      </c>
      <c r="N66" s="122" t="s">
        <v>21</v>
      </c>
    </row>
    <row r="67" spans="1:15" ht="30">
      <c r="A67" s="755"/>
      <c r="B67" s="422" t="s">
        <v>493</v>
      </c>
      <c r="C67" s="118">
        <f>C62+C63+C64+C66</f>
        <v>18.5</v>
      </c>
      <c r="D67" s="135">
        <v>2011</v>
      </c>
      <c r="E67" s="120">
        <f>D67*C67/100</f>
        <v>372.03500000000003</v>
      </c>
      <c r="F67" s="120">
        <v>372</v>
      </c>
      <c r="G67" s="121">
        <v>45.29</v>
      </c>
      <c r="H67" s="122">
        <f>E67*G67</f>
        <v>16849.46515</v>
      </c>
      <c r="I67" s="120">
        <v>372</v>
      </c>
      <c r="J67" s="121">
        <v>45.29</v>
      </c>
      <c r="K67" s="122">
        <f>J67*I67</f>
        <v>16847.88</v>
      </c>
      <c r="L67" s="120">
        <v>372</v>
      </c>
      <c r="M67" s="121">
        <v>45.29</v>
      </c>
      <c r="N67" s="122">
        <f>M67*L67</f>
        <v>16847.88</v>
      </c>
    </row>
    <row r="68" spans="1:15">
      <c r="A68" s="755"/>
      <c r="B68" s="435" t="s">
        <v>483</v>
      </c>
      <c r="C68" s="149" t="s">
        <v>21</v>
      </c>
      <c r="D68" s="150">
        <f>D67+D65</f>
        <v>4816</v>
      </c>
      <c r="E68" s="151"/>
      <c r="F68" s="151"/>
      <c r="G68" s="149"/>
      <c r="H68" s="149">
        <f>H65+H67</f>
        <v>39335.270799999998</v>
      </c>
      <c r="I68" s="151"/>
      <c r="J68" s="149"/>
      <c r="K68" s="149">
        <f>K65+K67</f>
        <v>39334.365000000005</v>
      </c>
      <c r="L68" s="151"/>
      <c r="M68" s="149"/>
      <c r="N68" s="149">
        <f>N65+N67</f>
        <v>39334.365000000005</v>
      </c>
    </row>
    <row r="69" spans="1:15">
      <c r="A69" s="756"/>
      <c r="B69" s="436"/>
      <c r="C69" s="152"/>
      <c r="D69" s="153"/>
      <c r="E69" s="154"/>
      <c r="F69" s="154"/>
      <c r="G69" s="155"/>
      <c r="H69" s="155"/>
      <c r="I69" s="154"/>
      <c r="J69" s="155"/>
      <c r="K69" s="155"/>
      <c r="L69" s="154"/>
      <c r="M69" s="155"/>
      <c r="N69" s="156"/>
    </row>
    <row r="70" spans="1:15" ht="45.75" thickBot="1">
      <c r="A70" s="754">
        <v>8</v>
      </c>
      <c r="B70" s="420" t="s">
        <v>499</v>
      </c>
      <c r="C70" s="117">
        <v>15.4</v>
      </c>
      <c r="D70" s="119" t="s">
        <v>21</v>
      </c>
      <c r="E70" s="119" t="s">
        <v>21</v>
      </c>
      <c r="F70" s="119" t="s">
        <v>21</v>
      </c>
      <c r="G70" s="119" t="s">
        <v>21</v>
      </c>
      <c r="H70" s="119" t="s">
        <v>21</v>
      </c>
      <c r="I70" s="119" t="s">
        <v>21</v>
      </c>
      <c r="J70" s="119" t="s">
        <v>21</v>
      </c>
      <c r="K70" s="119" t="s">
        <v>21</v>
      </c>
      <c r="L70" s="119" t="s">
        <v>21</v>
      </c>
      <c r="M70" s="119" t="s">
        <v>21</v>
      </c>
      <c r="N70" s="119" t="s">
        <v>21</v>
      </c>
    </row>
    <row r="71" spans="1:15" ht="45.75" thickBot="1">
      <c r="A71" s="755"/>
      <c r="B71" s="422" t="s">
        <v>487</v>
      </c>
      <c r="C71" s="117">
        <v>0.8</v>
      </c>
      <c r="D71" s="114" t="s">
        <v>21</v>
      </c>
      <c r="E71" s="114" t="s">
        <v>21</v>
      </c>
      <c r="F71" s="114" t="s">
        <v>21</v>
      </c>
      <c r="G71" s="114" t="s">
        <v>21</v>
      </c>
      <c r="H71" s="114" t="s">
        <v>21</v>
      </c>
      <c r="I71" s="114" t="s">
        <v>21</v>
      </c>
      <c r="J71" s="114" t="s">
        <v>21</v>
      </c>
      <c r="K71" s="114" t="s">
        <v>21</v>
      </c>
      <c r="L71" s="114" t="s">
        <v>21</v>
      </c>
      <c r="M71" s="114" t="s">
        <v>21</v>
      </c>
      <c r="N71" s="114" t="s">
        <v>21</v>
      </c>
    </row>
    <row r="72" spans="1:15" ht="60">
      <c r="A72" s="755"/>
      <c r="B72" s="428" t="s">
        <v>495</v>
      </c>
      <c r="C72" s="117">
        <v>1.5</v>
      </c>
      <c r="D72" s="114" t="s">
        <v>21</v>
      </c>
      <c r="E72" s="114" t="s">
        <v>21</v>
      </c>
      <c r="F72" s="114" t="s">
        <v>21</v>
      </c>
      <c r="G72" s="114" t="s">
        <v>21</v>
      </c>
      <c r="H72" s="114" t="s">
        <v>21</v>
      </c>
      <c r="I72" s="114" t="s">
        <v>21</v>
      </c>
      <c r="J72" s="114" t="s">
        <v>21</v>
      </c>
      <c r="K72" s="114" t="s">
        <v>21</v>
      </c>
      <c r="L72" s="114" t="s">
        <v>21</v>
      </c>
      <c r="M72" s="114" t="s">
        <v>21</v>
      </c>
      <c r="N72" s="114" t="s">
        <v>21</v>
      </c>
    </row>
    <row r="73" spans="1:15" ht="30">
      <c r="A73" s="755"/>
      <c r="B73" s="422" t="s">
        <v>480</v>
      </c>
      <c r="C73" s="117">
        <f>C70+C71+C72</f>
        <v>17.7</v>
      </c>
      <c r="D73" s="135">
        <v>3438.5</v>
      </c>
      <c r="E73" s="120">
        <f>D73*C73/100</f>
        <v>608.61450000000002</v>
      </c>
      <c r="F73" s="123">
        <v>608.6</v>
      </c>
      <c r="G73" s="124">
        <v>49</v>
      </c>
      <c r="H73" s="122">
        <f>F73*G73</f>
        <v>29821.4</v>
      </c>
      <c r="I73" s="120">
        <v>608.6</v>
      </c>
      <c r="J73" s="124">
        <v>49</v>
      </c>
      <c r="K73" s="122">
        <f>J73*I73</f>
        <v>29821.4</v>
      </c>
      <c r="L73" s="120">
        <v>608.6</v>
      </c>
      <c r="M73" s="124">
        <v>49</v>
      </c>
      <c r="N73" s="122">
        <f>M73*L73</f>
        <v>29821.4</v>
      </c>
    </row>
    <row r="74" spans="1:15" ht="45">
      <c r="A74" s="755"/>
      <c r="B74" s="422" t="s">
        <v>481</v>
      </c>
      <c r="C74" s="118">
        <v>0.8</v>
      </c>
      <c r="D74" s="135" t="s">
        <v>21</v>
      </c>
      <c r="E74" s="136" t="s">
        <v>21</v>
      </c>
      <c r="F74" s="136" t="s">
        <v>21</v>
      </c>
      <c r="G74" s="122" t="s">
        <v>21</v>
      </c>
      <c r="H74" s="122" t="s">
        <v>21</v>
      </c>
      <c r="I74" s="136" t="s">
        <v>21</v>
      </c>
      <c r="J74" s="122" t="s">
        <v>21</v>
      </c>
      <c r="K74" s="122" t="s">
        <v>21</v>
      </c>
      <c r="L74" s="136" t="s">
        <v>21</v>
      </c>
      <c r="M74" s="122" t="s">
        <v>21</v>
      </c>
      <c r="N74" s="122" t="s">
        <v>21</v>
      </c>
    </row>
    <row r="75" spans="1:15" ht="30">
      <c r="A75" s="756"/>
      <c r="B75" s="421" t="s">
        <v>493</v>
      </c>
      <c r="C75" s="118">
        <f>C70+C71+C72+C74</f>
        <v>18.5</v>
      </c>
      <c r="D75" s="135">
        <v>1571.5</v>
      </c>
      <c r="E75" s="120">
        <v>323.60000000000002</v>
      </c>
      <c r="F75" s="123">
        <v>323.60000000000002</v>
      </c>
      <c r="G75" s="124">
        <v>49</v>
      </c>
      <c r="H75" s="122">
        <f>F75*G75</f>
        <v>15856.400000000001</v>
      </c>
      <c r="I75" s="120">
        <v>323.60000000000002</v>
      </c>
      <c r="J75" s="124">
        <v>49</v>
      </c>
      <c r="K75" s="122">
        <f>J75*I75</f>
        <v>15856.400000000001</v>
      </c>
      <c r="L75" s="120">
        <v>323.60000000000002</v>
      </c>
      <c r="M75" s="124">
        <v>49</v>
      </c>
      <c r="N75" s="122">
        <f>M75*L75</f>
        <v>15856.400000000001</v>
      </c>
    </row>
    <row r="76" spans="1:15" ht="15.75" thickBot="1">
      <c r="A76" s="433"/>
      <c r="B76" s="429" t="s">
        <v>483</v>
      </c>
      <c r="C76" s="140" t="s">
        <v>21</v>
      </c>
      <c r="D76" s="138">
        <f>D75+D73</f>
        <v>5010</v>
      </c>
      <c r="E76" s="139"/>
      <c r="F76" s="139"/>
      <c r="G76" s="140"/>
      <c r="H76" s="140">
        <f>H73+H75</f>
        <v>45677.8</v>
      </c>
      <c r="I76" s="139"/>
      <c r="J76" s="140"/>
      <c r="K76" s="140">
        <f>K73+K75</f>
        <v>45677.8</v>
      </c>
      <c r="L76" s="139"/>
      <c r="M76" s="140"/>
      <c r="N76" s="140">
        <f>N73+N75</f>
        <v>45677.8</v>
      </c>
    </row>
    <row r="77" spans="1:15" ht="29.25" thickBot="1">
      <c r="A77" s="437"/>
      <c r="B77" s="438" t="s">
        <v>500</v>
      </c>
      <c r="C77" s="157"/>
      <c r="D77" s="158"/>
      <c r="E77" s="159"/>
      <c r="F77" s="159"/>
      <c r="G77" s="160"/>
      <c r="H77" s="160">
        <f>H16+H23+H31+H38+H46+H76+H54+H61+H68</f>
        <v>952800.17980000004</v>
      </c>
      <c r="I77" s="160"/>
      <c r="J77" s="160"/>
      <c r="K77" s="160">
        <f t="shared" ref="K77:N77" si="0">K16+K23+K31+K38+K46+K76+K54+K61+K68</f>
        <v>952799.27400000009</v>
      </c>
      <c r="L77" s="160"/>
      <c r="M77" s="160"/>
      <c r="N77" s="160">
        <f t="shared" si="0"/>
        <v>952799.27400000009</v>
      </c>
      <c r="O77" s="439"/>
    </row>
    <row r="78" spans="1:15" ht="42.75">
      <c r="A78" s="440"/>
      <c r="B78" s="242" t="s">
        <v>501</v>
      </c>
      <c r="C78" s="162"/>
      <c r="D78" s="163"/>
      <c r="E78" s="162"/>
      <c r="F78" s="162"/>
      <c r="G78" s="164"/>
      <c r="H78" s="164">
        <f>H77*10/100+25.72</f>
        <v>95305.737980000005</v>
      </c>
      <c r="I78" s="164"/>
      <c r="J78" s="164"/>
      <c r="K78" s="164">
        <f>K77*10/100+26.72</f>
        <v>95306.647400000002</v>
      </c>
      <c r="L78" s="164"/>
      <c r="M78" s="164"/>
      <c r="N78" s="164">
        <f>N77*10/100+26.72</f>
        <v>95306.647400000002</v>
      </c>
      <c r="O78" s="439"/>
    </row>
    <row r="79" spans="1:15" ht="15">
      <c r="A79" s="441"/>
      <c r="B79" s="442" t="s">
        <v>502</v>
      </c>
      <c r="C79" s="442"/>
      <c r="D79" s="442"/>
      <c r="E79" s="442"/>
      <c r="F79" s="442"/>
      <c r="G79" s="165"/>
      <c r="H79" s="165">
        <f>H80+H81+H82</f>
        <v>1048105.92</v>
      </c>
      <c r="I79" s="165">
        <f t="shared" ref="I79:N79" si="1">I80+I81+I82</f>
        <v>0</v>
      </c>
      <c r="J79" s="165">
        <f t="shared" si="1"/>
        <v>0</v>
      </c>
      <c r="K79" s="165">
        <f t="shared" si="1"/>
        <v>1048105.92</v>
      </c>
      <c r="L79" s="165">
        <f t="shared" si="1"/>
        <v>0</v>
      </c>
      <c r="M79" s="165">
        <f t="shared" si="1"/>
        <v>0</v>
      </c>
      <c r="N79" s="165">
        <f t="shared" si="1"/>
        <v>1048105.92</v>
      </c>
    </row>
    <row r="80" spans="1:15" ht="90">
      <c r="A80" s="441"/>
      <c r="B80" s="443" t="s">
        <v>418</v>
      </c>
      <c r="C80" s="443"/>
      <c r="D80" s="443"/>
      <c r="E80" s="443"/>
      <c r="F80" s="443"/>
      <c r="G80" s="166"/>
      <c r="H80" s="166">
        <v>100745.14</v>
      </c>
      <c r="I80" s="444"/>
      <c r="J80" s="166"/>
      <c r="K80" s="166">
        <v>100745.14</v>
      </c>
      <c r="L80" s="444"/>
      <c r="M80" s="166"/>
      <c r="N80" s="166">
        <v>100745.14</v>
      </c>
    </row>
    <row r="81" spans="1:15" ht="90">
      <c r="A81" s="441"/>
      <c r="B81" s="443" t="s">
        <v>419</v>
      </c>
      <c r="C81" s="443"/>
      <c r="D81" s="443"/>
      <c r="E81" s="443"/>
      <c r="F81" s="443"/>
      <c r="G81" s="166"/>
      <c r="H81" s="166">
        <v>185322.14</v>
      </c>
      <c r="I81" s="444"/>
      <c r="J81" s="166"/>
      <c r="K81" s="166">
        <v>185322.14</v>
      </c>
      <c r="L81" s="444"/>
      <c r="M81" s="166"/>
      <c r="N81" s="166">
        <v>185322.14</v>
      </c>
    </row>
    <row r="82" spans="1:15" ht="75">
      <c r="A82" s="441"/>
      <c r="B82" s="443" t="s">
        <v>420</v>
      </c>
      <c r="C82" s="443"/>
      <c r="D82" s="443"/>
      <c r="E82" s="443"/>
      <c r="F82" s="443"/>
      <c r="G82" s="166"/>
      <c r="H82" s="166">
        <v>762038.64</v>
      </c>
      <c r="I82" s="444"/>
      <c r="J82" s="166"/>
      <c r="K82" s="166">
        <v>762038.64</v>
      </c>
      <c r="L82" s="444"/>
      <c r="M82" s="166"/>
      <c r="N82" s="166">
        <v>762038.64</v>
      </c>
    </row>
    <row r="83" spans="1:15" s="431" customFormat="1" ht="15">
      <c r="A83" s="445"/>
      <c r="B83" s="167" t="s">
        <v>2</v>
      </c>
      <c r="C83" s="168" t="s">
        <v>21</v>
      </c>
      <c r="D83" s="168" t="s">
        <v>21</v>
      </c>
      <c r="E83" s="168" t="s">
        <v>21</v>
      </c>
      <c r="F83" s="168"/>
      <c r="G83" s="168" t="s">
        <v>21</v>
      </c>
      <c r="H83" s="205">
        <f>H77+H78</f>
        <v>1048105.91778</v>
      </c>
      <c r="I83" s="168" t="s">
        <v>21</v>
      </c>
      <c r="J83" s="168" t="s">
        <v>21</v>
      </c>
      <c r="K83" s="205">
        <f>K77+K78</f>
        <v>1048105.9214000001</v>
      </c>
      <c r="L83" s="168" t="s">
        <v>21</v>
      </c>
      <c r="M83" s="168" t="s">
        <v>21</v>
      </c>
      <c r="N83" s="205">
        <f>N77+N78</f>
        <v>1048105.9214000001</v>
      </c>
      <c r="O83" s="446"/>
    </row>
    <row r="84" spans="1:15" s="431" customFormat="1" ht="15.75" thickBot="1">
      <c r="A84" s="447"/>
      <c r="B84" s="169" t="s">
        <v>25</v>
      </c>
      <c r="C84" s="170" t="s">
        <v>21</v>
      </c>
      <c r="D84" s="170" t="s">
        <v>21</v>
      </c>
      <c r="E84" s="170" t="s">
        <v>21</v>
      </c>
      <c r="F84" s="170"/>
      <c r="G84" s="170" t="s">
        <v>21</v>
      </c>
      <c r="H84" s="448">
        <f>H83/1000</f>
        <v>1048.10591778</v>
      </c>
      <c r="I84" s="170" t="s">
        <v>21</v>
      </c>
      <c r="J84" s="170" t="s">
        <v>21</v>
      </c>
      <c r="K84" s="448">
        <f>K83/1000</f>
        <v>1048.1059214000002</v>
      </c>
      <c r="L84" s="170" t="s">
        <v>21</v>
      </c>
      <c r="M84" s="170" t="s">
        <v>21</v>
      </c>
      <c r="N84" s="448">
        <f>N83/1000</f>
        <v>1048.1059214000002</v>
      </c>
      <c r="O84" s="446"/>
    </row>
    <row r="85" spans="1:15" s="431" customFormat="1" ht="15">
      <c r="A85" s="423"/>
      <c r="B85" s="424"/>
      <c r="C85" s="449"/>
      <c r="D85" s="449"/>
      <c r="E85" s="449"/>
      <c r="F85" s="449"/>
      <c r="G85" s="449"/>
      <c r="H85" s="449"/>
      <c r="I85" s="449"/>
      <c r="J85" s="449"/>
      <c r="K85" s="449"/>
      <c r="L85" s="449"/>
      <c r="M85" s="449"/>
      <c r="N85" s="449"/>
      <c r="O85" s="423"/>
    </row>
    <row r="86" spans="1:15" s="431" customFormat="1" ht="15">
      <c r="A86" s="423"/>
      <c r="B86" s="450"/>
      <c r="C86" s="451"/>
      <c r="D86" s="451"/>
      <c r="E86" s="451"/>
      <c r="F86" s="451"/>
      <c r="G86" s="451"/>
      <c r="H86" s="451"/>
      <c r="I86" s="451"/>
      <c r="J86" s="451"/>
      <c r="K86" s="451"/>
      <c r="L86" s="451"/>
      <c r="M86" s="451"/>
      <c r="N86" s="451"/>
      <c r="O86" s="423"/>
    </row>
    <row r="87" spans="1:15" s="431" customFormat="1" ht="15">
      <c r="A87" s="423"/>
      <c r="B87" s="450"/>
      <c r="C87" s="451"/>
      <c r="D87" s="451"/>
      <c r="E87" s="451"/>
      <c r="F87" s="451"/>
      <c r="G87" s="451"/>
      <c r="H87" s="451"/>
      <c r="I87" s="451"/>
      <c r="J87" s="451"/>
      <c r="K87" s="451"/>
      <c r="L87" s="451"/>
      <c r="M87" s="451"/>
      <c r="N87" s="451"/>
      <c r="O87" s="423"/>
    </row>
    <row r="88" spans="1:15" s="431" customFormat="1" ht="15">
      <c r="A88" s="423"/>
      <c r="B88" s="450"/>
      <c r="C88" s="451"/>
      <c r="D88" s="451"/>
      <c r="E88" s="451"/>
      <c r="F88" s="451"/>
      <c r="G88" s="451"/>
      <c r="H88" s="451"/>
      <c r="I88" s="451"/>
      <c r="J88" s="451"/>
      <c r="K88" s="451"/>
      <c r="L88" s="451"/>
      <c r="M88" s="451"/>
      <c r="N88" s="451"/>
      <c r="O88" s="423"/>
    </row>
    <row r="89" spans="1:15" s="431" customFormat="1" ht="15">
      <c r="A89" s="423"/>
      <c r="B89" s="450"/>
      <c r="C89" s="451"/>
      <c r="D89" s="451"/>
      <c r="E89" s="451"/>
      <c r="F89" s="451"/>
      <c r="G89" s="451"/>
      <c r="H89" s="451"/>
      <c r="I89" s="451"/>
      <c r="J89" s="451"/>
      <c r="K89" s="451"/>
      <c r="L89" s="451"/>
      <c r="M89" s="451"/>
      <c r="N89" s="451"/>
      <c r="O89" s="423"/>
    </row>
    <row r="90" spans="1:15" s="431" customFormat="1" ht="15">
      <c r="A90" s="423"/>
      <c r="B90" s="449" t="s">
        <v>4</v>
      </c>
      <c r="C90" s="452"/>
      <c r="D90" s="452"/>
      <c r="E90" s="751" t="s">
        <v>445</v>
      </c>
      <c r="F90" s="751"/>
      <c r="G90" s="751"/>
      <c r="H90" s="751"/>
      <c r="I90" s="751"/>
      <c r="J90" s="751"/>
      <c r="K90" s="424"/>
      <c r="L90" s="424"/>
      <c r="M90" s="424"/>
      <c r="N90" s="423"/>
      <c r="O90" s="423"/>
    </row>
    <row r="91" spans="1:15" ht="15">
      <c r="B91" s="449"/>
      <c r="C91" s="752" t="s">
        <v>5</v>
      </c>
      <c r="D91" s="752"/>
      <c r="E91" s="752" t="s">
        <v>6</v>
      </c>
      <c r="F91" s="752"/>
      <c r="G91" s="752"/>
      <c r="H91" s="752"/>
      <c r="I91" s="753"/>
      <c r="J91" s="753"/>
      <c r="N91" s="423"/>
    </row>
    <row r="92" spans="1:15" ht="15">
      <c r="B92" s="449" t="s">
        <v>7</v>
      </c>
      <c r="C92" s="452"/>
      <c r="D92" s="452"/>
      <c r="E92" s="750" t="s">
        <v>446</v>
      </c>
      <c r="F92" s="750"/>
      <c r="G92" s="750"/>
      <c r="H92" s="750"/>
      <c r="I92" s="751"/>
      <c r="J92" s="751"/>
      <c r="N92" s="423"/>
    </row>
    <row r="93" spans="1:15" ht="15">
      <c r="B93" s="453"/>
      <c r="C93" s="752" t="s">
        <v>5</v>
      </c>
      <c r="D93" s="752"/>
      <c r="E93" s="752" t="s">
        <v>6</v>
      </c>
      <c r="F93" s="752"/>
      <c r="G93" s="752"/>
      <c r="H93" s="752"/>
      <c r="I93" s="753"/>
      <c r="J93" s="753"/>
      <c r="N93" s="423"/>
    </row>
    <row r="94" spans="1:15" ht="15">
      <c r="C94" s="449"/>
      <c r="D94" s="449"/>
      <c r="E94" s="449"/>
      <c r="F94" s="449"/>
      <c r="G94" s="449"/>
      <c r="H94" s="449"/>
      <c r="I94" s="449"/>
      <c r="J94" s="449"/>
      <c r="N94" s="423"/>
    </row>
    <row r="95" spans="1:15" ht="15">
      <c r="C95" s="449"/>
      <c r="D95" s="449"/>
      <c r="E95" s="449"/>
      <c r="F95" s="449"/>
      <c r="G95" s="449"/>
      <c r="H95" s="449"/>
      <c r="I95" s="449"/>
      <c r="J95" s="449"/>
      <c r="K95" s="449"/>
    </row>
  </sheetData>
  <mergeCells count="30">
    <mergeCell ref="A17:A23"/>
    <mergeCell ref="A10:A16"/>
    <mergeCell ref="A1:N1"/>
    <mergeCell ref="A2:O2"/>
    <mergeCell ref="A3:O3"/>
    <mergeCell ref="A4:O4"/>
    <mergeCell ref="A5:O5"/>
    <mergeCell ref="A7:A8"/>
    <mergeCell ref="B7:B8"/>
    <mergeCell ref="C7:C8"/>
    <mergeCell ref="D7:D8"/>
    <mergeCell ref="E7:H7"/>
    <mergeCell ref="I7:K7"/>
    <mergeCell ref="L7:N7"/>
    <mergeCell ref="A24:A31"/>
    <mergeCell ref="A32:A38"/>
    <mergeCell ref="A39:A46"/>
    <mergeCell ref="A55:A61"/>
    <mergeCell ref="A62:A69"/>
    <mergeCell ref="A70:A75"/>
    <mergeCell ref="E90:H90"/>
    <mergeCell ref="I90:J90"/>
    <mergeCell ref="C91:D91"/>
    <mergeCell ref="E91:H91"/>
    <mergeCell ref="I91:J91"/>
    <mergeCell ref="E92:H92"/>
    <mergeCell ref="I92:J92"/>
    <mergeCell ref="C93:D93"/>
    <mergeCell ref="E93:H93"/>
    <mergeCell ref="I93:J9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sheetPr>
    <tabColor rgb="FF00FFFF"/>
  </sheetPr>
  <dimension ref="A1:H38"/>
  <sheetViews>
    <sheetView zoomScaleSheetLayoutView="66" workbookViewId="0">
      <selection activeCell="E17" sqref="E17"/>
    </sheetView>
  </sheetViews>
  <sheetFormatPr defaultRowHeight="12.75"/>
  <cols>
    <col min="5" max="5" width="19.28515625" customWidth="1"/>
    <col min="6" max="6" width="19.7109375" customWidth="1"/>
    <col min="7" max="7" width="17.85546875" customWidth="1"/>
  </cols>
  <sheetData>
    <row r="1" spans="1:8" ht="15.75">
      <c r="A1" s="3"/>
      <c r="B1" s="3"/>
      <c r="C1" s="3"/>
      <c r="D1" s="3"/>
      <c r="E1" s="3"/>
      <c r="F1" s="3"/>
      <c r="G1" s="14"/>
    </row>
    <row r="2" spans="1:8" ht="15.75">
      <c r="A2" s="605" t="s">
        <v>0</v>
      </c>
      <c r="B2" s="605"/>
      <c r="C2" s="605"/>
      <c r="D2" s="605"/>
      <c r="E2" s="605"/>
      <c r="F2" s="605"/>
      <c r="G2" s="605"/>
    </row>
    <row r="3" spans="1:8" ht="15.75" customHeight="1">
      <c r="A3" s="605" t="s">
        <v>337</v>
      </c>
      <c r="B3" s="605"/>
      <c r="C3" s="605"/>
      <c r="D3" s="605"/>
      <c r="E3" s="605"/>
      <c r="F3" s="605"/>
      <c r="G3" s="605"/>
    </row>
    <row r="4" spans="1:8" ht="49.5" customHeight="1">
      <c r="A4" s="606" t="s">
        <v>444</v>
      </c>
      <c r="B4" s="606"/>
      <c r="C4" s="606"/>
      <c r="D4" s="606"/>
      <c r="E4" s="606"/>
      <c r="F4" s="606"/>
      <c r="G4" s="606"/>
    </row>
    <row r="5" spans="1:8" ht="15.75" customHeight="1">
      <c r="A5" s="593" t="s">
        <v>1</v>
      </c>
      <c r="B5" s="593"/>
      <c r="C5" s="593"/>
      <c r="D5" s="593"/>
      <c r="E5" s="593"/>
      <c r="F5" s="593"/>
      <c r="G5" s="593"/>
    </row>
    <row r="6" spans="1:8" ht="15.75" customHeight="1">
      <c r="A6" s="603" t="s">
        <v>902</v>
      </c>
      <c r="B6" s="603"/>
      <c r="C6" s="603"/>
      <c r="D6" s="603"/>
      <c r="E6" s="603"/>
      <c r="F6" s="603"/>
      <c r="G6" s="603"/>
    </row>
    <row r="7" spans="1:8" ht="3" customHeight="1">
      <c r="A7" s="603"/>
      <c r="B7" s="603"/>
      <c r="C7" s="603"/>
      <c r="D7" s="603"/>
      <c r="E7" s="603"/>
      <c r="F7" s="603"/>
      <c r="G7" s="14"/>
    </row>
    <row r="8" spans="1:8" ht="15.75" hidden="1" customHeight="1">
      <c r="A8" s="603"/>
      <c r="B8" s="603"/>
      <c r="C8" s="603"/>
      <c r="D8" s="603"/>
      <c r="E8" s="603"/>
      <c r="F8" s="603"/>
      <c r="G8" s="14"/>
    </row>
    <row r="9" spans="1:8" ht="15.75" hidden="1">
      <c r="A9" s="3"/>
      <c r="B9" s="3"/>
      <c r="C9" s="3"/>
      <c r="D9" s="3"/>
      <c r="E9" s="3"/>
      <c r="F9" s="3"/>
      <c r="G9" s="14"/>
    </row>
    <row r="10" spans="1:8" ht="15.75" hidden="1">
      <c r="A10" s="3"/>
      <c r="B10" s="3"/>
      <c r="C10" s="3"/>
      <c r="D10" s="3"/>
      <c r="E10" s="3"/>
      <c r="F10" s="3"/>
      <c r="G10" s="14"/>
    </row>
    <row r="11" spans="1:8" ht="15.75" hidden="1">
      <c r="A11" s="3"/>
      <c r="B11" s="3"/>
      <c r="C11" s="3"/>
      <c r="D11" s="3"/>
      <c r="E11" s="3"/>
      <c r="F11" s="3"/>
      <c r="G11" s="14"/>
    </row>
    <row r="12" spans="1:8" ht="36" customHeight="1">
      <c r="A12" s="604" t="s">
        <v>8</v>
      </c>
      <c r="B12" s="604"/>
      <c r="C12" s="604"/>
      <c r="D12" s="604"/>
      <c r="E12" s="503" t="s">
        <v>996</v>
      </c>
      <c r="F12" s="503" t="s">
        <v>997</v>
      </c>
      <c r="G12" s="503" t="s">
        <v>998</v>
      </c>
    </row>
    <row r="13" spans="1:8" ht="27" customHeight="1">
      <c r="A13" s="592" t="s">
        <v>673</v>
      </c>
      <c r="B13" s="592"/>
      <c r="C13" s="592"/>
      <c r="D13" s="592"/>
      <c r="E13" s="79">
        <v>71334490</v>
      </c>
      <c r="F13" s="79">
        <v>71334490</v>
      </c>
      <c r="G13" s="79">
        <v>71334490</v>
      </c>
    </row>
    <row r="14" spans="1:8" ht="16.5" customHeight="1">
      <c r="A14" s="599" t="s">
        <v>2</v>
      </c>
      <c r="B14" s="599"/>
      <c r="C14" s="599"/>
      <c r="D14" s="599"/>
      <c r="E14" s="18">
        <f>SUM(E13:E13)</f>
        <v>71334490</v>
      </c>
      <c r="F14" s="18">
        <f>SUM(F13:F13)</f>
        <v>71334490</v>
      </c>
      <c r="G14" s="18">
        <f>SUM(G13:G13)</f>
        <v>71334490</v>
      </c>
      <c r="H14" s="7"/>
    </row>
    <row r="15" spans="1:8" ht="15.75">
      <c r="A15" s="598" t="s">
        <v>3</v>
      </c>
      <c r="B15" s="598"/>
      <c r="C15" s="598"/>
      <c r="D15" s="598"/>
      <c r="E15" s="62">
        <f>E14/1000</f>
        <v>71334.490000000005</v>
      </c>
      <c r="F15" s="62">
        <f>F14/1000</f>
        <v>71334.490000000005</v>
      </c>
      <c r="G15" s="62">
        <f>G14/1000</f>
        <v>71334.490000000005</v>
      </c>
      <c r="H15" s="8"/>
    </row>
    <row r="16" spans="1:8" ht="15.75">
      <c r="A16" s="600" t="s">
        <v>411</v>
      </c>
      <c r="B16" s="601"/>
      <c r="C16" s="601"/>
      <c r="D16" s="602"/>
      <c r="E16" s="52"/>
      <c r="F16" s="52"/>
      <c r="G16" s="52"/>
      <c r="H16" s="8"/>
    </row>
    <row r="17" spans="1:8" ht="15.75">
      <c r="A17" s="595" t="s">
        <v>412</v>
      </c>
      <c r="B17" s="596"/>
      <c r="C17" s="596"/>
      <c r="D17" s="597"/>
      <c r="E17" s="80">
        <v>16800000</v>
      </c>
      <c r="F17" s="80">
        <v>16800000</v>
      </c>
      <c r="G17" s="80">
        <v>16800000</v>
      </c>
      <c r="H17" s="8"/>
    </row>
    <row r="18" spans="1:8" ht="15.75">
      <c r="A18" s="595" t="s">
        <v>413</v>
      </c>
      <c r="B18" s="596"/>
      <c r="C18" s="596"/>
      <c r="D18" s="597"/>
      <c r="E18" s="80">
        <v>7200000</v>
      </c>
      <c r="F18" s="80">
        <v>7200000</v>
      </c>
      <c r="G18" s="80">
        <v>7200000</v>
      </c>
      <c r="H18" s="8"/>
    </row>
    <row r="19" spans="1:8" ht="15.75">
      <c r="A19" s="595" t="s">
        <v>414</v>
      </c>
      <c r="B19" s="596"/>
      <c r="C19" s="596"/>
      <c r="D19" s="597"/>
      <c r="E19" s="80">
        <v>47334490</v>
      </c>
      <c r="F19" s="80">
        <v>47334490</v>
      </c>
      <c r="G19" s="80">
        <v>47334490</v>
      </c>
      <c r="H19" s="8"/>
    </row>
    <row r="20" spans="1:8" ht="15.75">
      <c r="A20" s="9"/>
      <c r="B20" s="9"/>
      <c r="C20" s="9"/>
      <c r="D20" s="9"/>
      <c r="E20" s="9"/>
      <c r="F20" s="9"/>
      <c r="G20" s="48"/>
      <c r="H20" s="10"/>
    </row>
    <row r="21" spans="1:8" ht="15.75">
      <c r="A21" s="9"/>
      <c r="B21" s="9"/>
      <c r="C21" s="9"/>
      <c r="D21" s="9"/>
      <c r="E21" s="9"/>
      <c r="F21" s="9"/>
      <c r="G21" s="14"/>
    </row>
    <row r="22" spans="1:8" ht="15.75">
      <c r="A22" s="9"/>
      <c r="B22" s="9"/>
      <c r="C22" s="9"/>
      <c r="D22" s="9"/>
      <c r="E22" s="9"/>
      <c r="F22" s="9"/>
      <c r="G22" s="14"/>
    </row>
    <row r="23" spans="1:8" ht="15.75">
      <c r="A23" s="3" t="s">
        <v>4</v>
      </c>
      <c r="B23" s="3"/>
      <c r="C23" s="27"/>
      <c r="D23" s="27"/>
      <c r="E23" s="3"/>
      <c r="F23" s="594" t="s">
        <v>445</v>
      </c>
      <c r="G23" s="594"/>
      <c r="H23" s="9"/>
    </row>
    <row r="24" spans="1:8" ht="15.75">
      <c r="A24" s="3"/>
      <c r="B24" s="3"/>
      <c r="C24" s="593" t="s">
        <v>5</v>
      </c>
      <c r="D24" s="593"/>
      <c r="E24" s="3"/>
      <c r="F24" s="593" t="s">
        <v>6</v>
      </c>
      <c r="G24" s="593"/>
      <c r="H24" s="9"/>
    </row>
    <row r="25" spans="1:8" ht="15.75">
      <c r="A25" s="3"/>
      <c r="B25" s="3"/>
      <c r="C25" s="3"/>
      <c r="D25" s="3"/>
      <c r="E25" s="3"/>
      <c r="F25" s="3"/>
      <c r="G25" s="3"/>
      <c r="H25" s="9"/>
    </row>
    <row r="26" spans="1:8" ht="15.75">
      <c r="A26" s="3" t="s">
        <v>7</v>
      </c>
      <c r="B26" s="3"/>
      <c r="C26" s="27"/>
      <c r="D26" s="27"/>
      <c r="E26" s="3"/>
      <c r="F26" s="594" t="s">
        <v>446</v>
      </c>
      <c r="G26" s="594"/>
      <c r="H26" s="9"/>
    </row>
    <row r="27" spans="1:8" ht="15.75">
      <c r="A27" s="9"/>
      <c r="B27" s="9"/>
      <c r="C27" s="593" t="s">
        <v>5</v>
      </c>
      <c r="D27" s="593"/>
      <c r="E27" s="3"/>
      <c r="F27" s="593" t="s">
        <v>6</v>
      </c>
      <c r="G27" s="593"/>
      <c r="H27" s="9"/>
    </row>
    <row r="28" spans="1:8" ht="15.75">
      <c r="A28" s="9"/>
      <c r="B28" s="9"/>
      <c r="C28" s="9"/>
      <c r="D28" s="9"/>
      <c r="E28" s="9"/>
      <c r="F28" s="9"/>
    </row>
    <row r="29" spans="1:8" ht="15.75">
      <c r="A29" s="9"/>
      <c r="B29" s="9"/>
      <c r="C29" s="9"/>
      <c r="D29" s="9"/>
      <c r="E29" s="9"/>
      <c r="F29" s="9"/>
    </row>
    <row r="30" spans="1:8" ht="15.75">
      <c r="A30" s="9"/>
      <c r="B30" s="9"/>
      <c r="C30" s="9"/>
      <c r="D30" s="9"/>
      <c r="E30" s="9"/>
      <c r="F30" s="9"/>
    </row>
    <row r="31" spans="1:8" ht="15">
      <c r="A31" s="13"/>
      <c r="B31" s="13"/>
      <c r="C31" s="13"/>
      <c r="D31" s="13"/>
      <c r="E31" s="13"/>
      <c r="F31" s="13"/>
    </row>
    <row r="32" spans="1:8" ht="15">
      <c r="A32" s="14"/>
      <c r="B32" s="14"/>
      <c r="C32" s="14"/>
      <c r="D32" s="14"/>
      <c r="E32" s="14"/>
      <c r="F32" s="14"/>
    </row>
    <row r="33" spans="1:6" ht="15">
      <c r="A33" s="14"/>
      <c r="B33" s="14"/>
      <c r="C33" s="14"/>
      <c r="D33" s="14"/>
      <c r="E33" s="14"/>
      <c r="F33" s="14"/>
    </row>
    <row r="34" spans="1:6" ht="15">
      <c r="A34" s="14"/>
      <c r="B34" s="14"/>
      <c r="C34" s="14"/>
      <c r="D34" s="14"/>
      <c r="E34" s="14"/>
      <c r="F34" s="14"/>
    </row>
    <row r="35" spans="1:6" ht="15">
      <c r="F35" s="14"/>
    </row>
    <row r="36" spans="1:6" ht="15">
      <c r="F36" s="14"/>
    </row>
    <row r="37" spans="1:6" ht="15">
      <c r="F37" s="14"/>
    </row>
    <row r="38" spans="1:6" ht="15">
      <c r="F38" s="14"/>
    </row>
  </sheetData>
  <sheetProtection selectLockedCells="1" selectUnlockedCells="1"/>
  <mergeCells count="21">
    <mergeCell ref="A6:G6"/>
    <mergeCell ref="A7:F7"/>
    <mergeCell ref="A8:F8"/>
    <mergeCell ref="A12:D12"/>
    <mergeCell ref="A2:G2"/>
    <mergeCell ref="A3:G3"/>
    <mergeCell ref="A4:G4"/>
    <mergeCell ref="A5:G5"/>
    <mergeCell ref="A13:D13"/>
    <mergeCell ref="C27:D27"/>
    <mergeCell ref="F27:G27"/>
    <mergeCell ref="F23:G23"/>
    <mergeCell ref="C24:D24"/>
    <mergeCell ref="F24:G24"/>
    <mergeCell ref="F26:G26"/>
    <mergeCell ref="A19:D19"/>
    <mergeCell ref="A18:D18"/>
    <mergeCell ref="A15:D15"/>
    <mergeCell ref="A14:D14"/>
    <mergeCell ref="A16:D16"/>
    <mergeCell ref="A17:D17"/>
  </mergeCells>
  <phoneticPr fontId="15" type="noConversion"/>
  <printOptions horizontalCentered="1"/>
  <pageMargins left="0.78749999999999998" right="0.39374999999999999" top="0.98402777777777772" bottom="0.98402777777777772" header="0.51180555555555551" footer="0.51180555555555551"/>
  <pageSetup paperSize="9" scale="8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tabColor rgb="FF00FFFF"/>
  </sheetPr>
  <dimension ref="A2:K53"/>
  <sheetViews>
    <sheetView view="pageBreakPreview" zoomScale="66" zoomScaleNormal="66" zoomScaleSheetLayoutView="66" workbookViewId="0">
      <selection activeCell="F16" sqref="F15:F16"/>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381</v>
      </c>
      <c r="B3" s="641"/>
      <c r="C3" s="641"/>
      <c r="D3" s="641"/>
      <c r="E3" s="641"/>
      <c r="F3" s="641"/>
      <c r="G3" s="641"/>
    </row>
    <row r="4" spans="1:7" ht="56.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7"/>
      <c r="B41" s="697"/>
      <c r="C41" s="697"/>
      <c r="D41" s="697"/>
      <c r="E41" s="67">
        <v>0</v>
      </c>
      <c r="F41" s="67">
        <v>0</v>
      </c>
      <c r="G41" s="68">
        <v>0</v>
      </c>
    </row>
    <row r="42" spans="1:7" s="73" customFormat="1" ht="20.100000000000001" customHeight="1">
      <c r="A42" s="694" t="s">
        <v>2</v>
      </c>
      <c r="B42" s="694"/>
      <c r="C42" s="694"/>
      <c r="D42" s="694"/>
      <c r="E42" s="52">
        <f>E10+E31+E32+E33+E34+E35+E36+E37+E38+E39+E40+E41</f>
        <v>0</v>
      </c>
      <c r="F42" s="52">
        <f>F10+F31+F32+F33+F34+F35+F36+F37+F38+F39+F40+F41</f>
        <v>0</v>
      </c>
      <c r="G42" s="72">
        <f>G10+G31+G32+G33+G34+G35+G36+G37+G38+G39+G40+G41</f>
        <v>0</v>
      </c>
    </row>
    <row r="43" spans="1:7" s="73" customFormat="1" ht="20.100000000000001" customHeight="1">
      <c r="A43" s="694" t="s">
        <v>3</v>
      </c>
      <c r="B43" s="694"/>
      <c r="C43" s="694"/>
      <c r="D43" s="694"/>
      <c r="E43" s="52">
        <f>E42/1000</f>
        <v>0</v>
      </c>
      <c r="F43" s="52">
        <f>F42/1000</f>
        <v>0</v>
      </c>
      <c r="G43" s="72">
        <f>G42/1000</f>
        <v>0</v>
      </c>
    </row>
    <row r="44" spans="1:7" s="73" customFormat="1" ht="20.100000000000001" customHeight="1">
      <c r="A44" s="663" t="s">
        <v>411</v>
      </c>
      <c r="B44" s="662"/>
      <c r="C44" s="662"/>
      <c r="D44" s="670"/>
      <c r="E44" s="52"/>
      <c r="F44" s="52"/>
      <c r="G44" s="72"/>
    </row>
    <row r="45" spans="1:7" s="73" customFormat="1" ht="20.100000000000001" customHeight="1">
      <c r="A45" s="649" t="s">
        <v>412</v>
      </c>
      <c r="B45" s="650"/>
      <c r="C45" s="650"/>
      <c r="D45" s="669"/>
      <c r="E45" s="52">
        <v>0</v>
      </c>
      <c r="F45" s="52">
        <v>0</v>
      </c>
      <c r="G45" s="72">
        <v>0</v>
      </c>
    </row>
    <row r="46" spans="1:7" s="73" customFormat="1" ht="20.100000000000001" customHeight="1">
      <c r="A46" s="24" t="s">
        <v>415</v>
      </c>
      <c r="B46" s="24"/>
      <c r="C46" s="64"/>
      <c r="D46" s="66"/>
      <c r="E46" s="52">
        <v>0</v>
      </c>
      <c r="F46" s="52">
        <v>0</v>
      </c>
      <c r="G46" s="72">
        <v>0</v>
      </c>
    </row>
    <row r="47" spans="1:7" s="73" customFormat="1" ht="20.100000000000001" customHeight="1">
      <c r="A47" s="649" t="s">
        <v>416</v>
      </c>
      <c r="B47" s="650"/>
      <c r="C47" s="650"/>
      <c r="D47" s="669"/>
      <c r="E47" s="52">
        <v>0</v>
      </c>
      <c r="F47" s="52">
        <v>0</v>
      </c>
      <c r="G47" s="72">
        <v>0</v>
      </c>
    </row>
    <row r="48" spans="1:7">
      <c r="A48" s="668"/>
      <c r="B48" s="668"/>
    </row>
    <row r="49" spans="1:11" ht="15.75">
      <c r="A49" s="3" t="s">
        <v>4</v>
      </c>
      <c r="B49" s="3"/>
      <c r="C49" s="27"/>
      <c r="D49" s="27"/>
      <c r="E49" s="3"/>
      <c r="F49" s="594" t="s">
        <v>445</v>
      </c>
      <c r="G49" s="594"/>
    </row>
    <row r="50" spans="1:1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t="s">
        <v>446</v>
      </c>
      <c r="G52" s="594"/>
    </row>
    <row r="53" spans="1:11" ht="15.75">
      <c r="A53" s="9"/>
      <c r="B53" s="9"/>
      <c r="C53" s="593" t="s">
        <v>5</v>
      </c>
      <c r="D53" s="593"/>
      <c r="E53" s="3"/>
      <c r="F53" s="593" t="s">
        <v>6</v>
      </c>
      <c r="G53" s="593"/>
      <c r="K53" t="s">
        <v>22</v>
      </c>
    </row>
  </sheetData>
  <sheetProtection selectLockedCells="1" selectUnlockedCells="1"/>
  <mergeCells count="54">
    <mergeCell ref="A2:G2"/>
    <mergeCell ref="A3:G3"/>
    <mergeCell ref="A5:G5"/>
    <mergeCell ref="A6:G6"/>
    <mergeCell ref="A7:F7"/>
    <mergeCell ref="A8:D9"/>
    <mergeCell ref="E8:E9"/>
    <mergeCell ref="F8:F9"/>
    <mergeCell ref="G8:G9"/>
    <mergeCell ref="A4:G4"/>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38:D38"/>
    <mergeCell ref="A39:D39"/>
    <mergeCell ref="A33:D33"/>
    <mergeCell ref="A28:D28"/>
    <mergeCell ref="A29:D29"/>
    <mergeCell ref="A30:D30"/>
    <mergeCell ref="A31:D31"/>
    <mergeCell ref="A32:D32"/>
    <mergeCell ref="A48:B48"/>
    <mergeCell ref="A34:D34"/>
    <mergeCell ref="A35:D35"/>
    <mergeCell ref="A36:D36"/>
    <mergeCell ref="A37:D37"/>
    <mergeCell ref="A47:D47"/>
    <mergeCell ref="A44:D44"/>
    <mergeCell ref="A45:D45"/>
    <mergeCell ref="A40:D40"/>
    <mergeCell ref="A41:D41"/>
    <mergeCell ref="A42:D42"/>
    <mergeCell ref="A43:D43"/>
    <mergeCell ref="F49:G49"/>
    <mergeCell ref="C50:D50"/>
    <mergeCell ref="F50:G50"/>
    <mergeCell ref="F52:G52"/>
    <mergeCell ref="C53:D53"/>
    <mergeCell ref="F53:G53"/>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tabColor rgb="FF00FFFF"/>
  </sheetPr>
  <dimension ref="A1:T104"/>
  <sheetViews>
    <sheetView workbookViewId="0">
      <selection activeCell="K7" sqref="K7"/>
    </sheetView>
  </sheetViews>
  <sheetFormatPr defaultRowHeight="12"/>
  <cols>
    <col min="1" max="1" width="18.7109375" style="177" customWidth="1"/>
    <col min="2" max="2" width="6.5703125" style="221" hidden="1" customWidth="1"/>
    <col min="3" max="3" width="9.140625" style="214" hidden="1" customWidth="1"/>
    <col min="4" max="4" width="5.5703125" style="221" hidden="1" customWidth="1"/>
    <col min="5" max="5" width="9.140625" style="177" hidden="1" customWidth="1"/>
    <col min="6" max="6" width="7.28515625" style="177" customWidth="1"/>
    <col min="7" max="7" width="9.140625" style="221" hidden="1" customWidth="1"/>
    <col min="8" max="8" width="0.42578125" style="221" hidden="1" customWidth="1"/>
    <col min="9" max="9" width="9.140625" style="221" hidden="1" customWidth="1"/>
    <col min="10" max="16" width="9.140625" style="177"/>
    <col min="17" max="17" width="11.7109375" style="177" customWidth="1"/>
    <col min="18" max="19" width="9.140625" style="177"/>
    <col min="20" max="20" width="10.7109375" style="177" customWidth="1"/>
    <col min="21" max="16384" width="9.140625" style="177"/>
  </cols>
  <sheetData>
    <row r="1" spans="1:20">
      <c r="A1" s="781" t="s">
        <v>0</v>
      </c>
      <c r="B1" s="781"/>
      <c r="C1" s="781"/>
      <c r="D1" s="781"/>
      <c r="E1" s="781"/>
      <c r="F1" s="781"/>
      <c r="G1" s="781"/>
      <c r="H1" s="781"/>
      <c r="I1" s="781"/>
      <c r="J1" s="781"/>
      <c r="K1" s="781"/>
      <c r="L1" s="781"/>
      <c r="M1" s="781"/>
      <c r="N1" s="781"/>
      <c r="O1" s="781"/>
      <c r="P1" s="781"/>
      <c r="Q1" s="781"/>
      <c r="R1" s="781"/>
      <c r="S1" s="781"/>
      <c r="T1" s="781"/>
    </row>
    <row r="2" spans="1:20">
      <c r="A2" s="782" t="s">
        <v>504</v>
      </c>
      <c r="B2" s="782"/>
      <c r="C2" s="782"/>
      <c r="D2" s="782"/>
      <c r="E2" s="782"/>
      <c r="F2" s="782"/>
      <c r="G2" s="782"/>
      <c r="H2" s="782"/>
      <c r="I2" s="782"/>
      <c r="J2" s="782"/>
      <c r="K2" s="782"/>
      <c r="L2" s="782"/>
      <c r="M2" s="782"/>
      <c r="N2" s="782"/>
      <c r="O2" s="782"/>
      <c r="P2" s="782"/>
      <c r="Q2" s="782"/>
      <c r="R2" s="782"/>
      <c r="S2" s="782"/>
      <c r="T2" s="782"/>
    </row>
    <row r="3" spans="1:20">
      <c r="A3" s="783" t="s">
        <v>505</v>
      </c>
      <c r="B3" s="783"/>
      <c r="C3" s="783"/>
      <c r="D3" s="783"/>
      <c r="E3" s="783"/>
      <c r="F3" s="783"/>
      <c r="G3" s="783"/>
      <c r="H3" s="783"/>
      <c r="I3" s="783"/>
      <c r="J3" s="783"/>
      <c r="K3" s="783"/>
      <c r="L3" s="783"/>
      <c r="M3" s="783"/>
      <c r="N3" s="783"/>
      <c r="O3" s="783"/>
      <c r="P3" s="783"/>
      <c r="Q3" s="783"/>
      <c r="R3" s="783"/>
      <c r="S3" s="783"/>
      <c r="T3" s="783"/>
    </row>
    <row r="4" spans="1:20">
      <c r="A4" s="737" t="s">
        <v>1</v>
      </c>
      <c r="B4" s="737"/>
      <c r="C4" s="737"/>
      <c r="D4" s="737"/>
      <c r="E4" s="737"/>
      <c r="F4" s="737"/>
      <c r="G4" s="737"/>
      <c r="H4" s="737"/>
      <c r="I4" s="737"/>
      <c r="J4" s="737"/>
      <c r="K4" s="737"/>
      <c r="L4" s="737"/>
      <c r="M4" s="737"/>
      <c r="N4" s="737"/>
      <c r="O4" s="737"/>
      <c r="P4" s="737"/>
      <c r="Q4" s="737"/>
      <c r="R4" s="737"/>
      <c r="S4" s="737"/>
      <c r="T4" s="737"/>
    </row>
    <row r="5" spans="1:20">
      <c r="A5" s="782" t="s">
        <v>904</v>
      </c>
      <c r="B5" s="782"/>
      <c r="C5" s="782"/>
      <c r="D5" s="782"/>
      <c r="E5" s="782"/>
      <c r="F5" s="782"/>
      <c r="G5" s="782"/>
      <c r="H5" s="782"/>
      <c r="I5" s="782"/>
      <c r="J5" s="782"/>
      <c r="K5" s="782"/>
      <c r="L5" s="782"/>
      <c r="M5" s="782"/>
      <c r="N5" s="782"/>
      <c r="O5" s="782"/>
      <c r="P5" s="782"/>
      <c r="Q5" s="782"/>
      <c r="R5" s="782"/>
      <c r="S5" s="782"/>
      <c r="T5" s="782"/>
    </row>
    <row r="6" spans="1:20" s="178" customFormat="1">
      <c r="B6" s="784" t="s">
        <v>506</v>
      </c>
      <c r="C6" s="784"/>
      <c r="D6" s="784"/>
      <c r="E6" s="784"/>
      <c r="F6" s="784"/>
      <c r="G6" s="784"/>
      <c r="H6" s="784"/>
      <c r="I6" s="784"/>
      <c r="J6" s="784"/>
      <c r="K6" s="179"/>
      <c r="L6" s="179"/>
      <c r="M6" s="782" t="s">
        <v>507</v>
      </c>
      <c r="N6" s="782"/>
      <c r="O6" s="782"/>
      <c r="P6" s="782"/>
      <c r="Q6" s="782"/>
      <c r="R6" s="782"/>
      <c r="S6" s="782"/>
      <c r="T6" s="179"/>
    </row>
    <row r="7" spans="1:20" s="178" customFormat="1">
      <c r="B7" s="785" t="s">
        <v>508</v>
      </c>
      <c r="C7" s="785"/>
      <c r="D7" s="785"/>
      <c r="E7" s="785"/>
      <c r="F7" s="180">
        <v>10</v>
      </c>
      <c r="G7" s="786" t="s">
        <v>509</v>
      </c>
      <c r="H7" s="786"/>
      <c r="I7" s="786"/>
      <c r="J7" s="786"/>
      <c r="K7" s="181">
        <v>5</v>
      </c>
      <c r="M7" s="787" t="s">
        <v>510</v>
      </c>
      <c r="N7" s="788"/>
      <c r="O7" s="788"/>
      <c r="P7" s="788"/>
      <c r="Q7" s="788"/>
      <c r="R7" s="178">
        <v>10</v>
      </c>
    </row>
    <row r="8" spans="1:20" s="178" customFormat="1">
      <c r="B8" s="785" t="s">
        <v>511</v>
      </c>
      <c r="C8" s="785"/>
      <c r="D8" s="785"/>
      <c r="E8" s="785"/>
      <c r="F8" s="182">
        <v>5</v>
      </c>
      <c r="G8" s="786" t="s">
        <v>511</v>
      </c>
      <c r="H8" s="786"/>
      <c r="I8" s="786"/>
      <c r="J8" s="786"/>
      <c r="K8" s="182">
        <v>2</v>
      </c>
      <c r="M8" s="183"/>
      <c r="N8" s="183"/>
    </row>
    <row r="9" spans="1:20" s="178" customFormat="1">
      <c r="B9" s="779" t="s">
        <v>512</v>
      </c>
      <c r="C9" s="779"/>
      <c r="D9" s="779"/>
      <c r="E9" s="779"/>
      <c r="F9" s="182">
        <v>5</v>
      </c>
      <c r="G9" s="780" t="s">
        <v>512</v>
      </c>
      <c r="H9" s="780"/>
      <c r="I9" s="780"/>
      <c r="J9" s="780"/>
      <c r="K9" s="182">
        <v>3</v>
      </c>
      <c r="M9" s="183"/>
      <c r="N9" s="183"/>
    </row>
    <row r="10" spans="1:20" s="184" customFormat="1">
      <c r="A10" s="789" t="s">
        <v>8</v>
      </c>
      <c r="B10" s="790" t="s">
        <v>513</v>
      </c>
      <c r="C10" s="790"/>
      <c r="D10" s="790"/>
      <c r="E10" s="790"/>
      <c r="F10" s="790"/>
      <c r="G10" s="790" t="s">
        <v>514</v>
      </c>
      <c r="H10" s="790"/>
      <c r="I10" s="790"/>
      <c r="J10" s="790"/>
      <c r="K10" s="790"/>
      <c r="L10" s="790" t="s">
        <v>1008</v>
      </c>
      <c r="M10" s="790"/>
      <c r="N10" s="790"/>
      <c r="O10" s="790" t="s">
        <v>1009</v>
      </c>
      <c r="P10" s="790"/>
      <c r="Q10" s="790"/>
      <c r="R10" s="790" t="s">
        <v>1010</v>
      </c>
      <c r="S10" s="790"/>
      <c r="T10" s="790"/>
    </row>
    <row r="11" spans="1:20" s="184" customFormat="1">
      <c r="A11" s="789"/>
      <c r="B11" s="790" t="s">
        <v>515</v>
      </c>
      <c r="C11" s="789"/>
      <c r="D11" s="790" t="s">
        <v>516</v>
      </c>
      <c r="E11" s="790" t="s">
        <v>517</v>
      </c>
      <c r="F11" s="790" t="s">
        <v>518</v>
      </c>
      <c r="G11" s="790" t="s">
        <v>515</v>
      </c>
      <c r="H11" s="789"/>
      <c r="I11" s="790" t="s">
        <v>516</v>
      </c>
      <c r="J11" s="790" t="s">
        <v>517</v>
      </c>
      <c r="K11" s="790" t="s">
        <v>518</v>
      </c>
      <c r="L11" s="790"/>
      <c r="M11" s="790"/>
      <c r="N11" s="790"/>
      <c r="O11" s="790"/>
      <c r="P11" s="790"/>
      <c r="Q11" s="790"/>
      <c r="R11" s="790"/>
      <c r="S11" s="790"/>
      <c r="T11" s="790"/>
    </row>
    <row r="12" spans="1:20" s="184" customFormat="1" ht="84.75" customHeight="1">
      <c r="A12" s="789"/>
      <c r="B12" s="185" t="s">
        <v>519</v>
      </c>
      <c r="C12" s="185" t="s">
        <v>520</v>
      </c>
      <c r="D12" s="790"/>
      <c r="E12" s="790"/>
      <c r="F12" s="790"/>
      <c r="G12" s="185" t="s">
        <v>519</v>
      </c>
      <c r="H12" s="185" t="s">
        <v>520</v>
      </c>
      <c r="I12" s="790"/>
      <c r="J12" s="790"/>
      <c r="K12" s="790"/>
      <c r="L12" s="186" t="s">
        <v>12</v>
      </c>
      <c r="M12" s="186" t="s">
        <v>13</v>
      </c>
      <c r="N12" s="186" t="s">
        <v>476</v>
      </c>
      <c r="O12" s="186" t="s">
        <v>12</v>
      </c>
      <c r="P12" s="186" t="s">
        <v>13</v>
      </c>
      <c r="Q12" s="186" t="s">
        <v>476</v>
      </c>
      <c r="R12" s="186" t="s">
        <v>12</v>
      </c>
      <c r="S12" s="186" t="s">
        <v>13</v>
      </c>
      <c r="T12" s="186" t="s">
        <v>476</v>
      </c>
    </row>
    <row r="13" spans="1:20" s="184" customFormat="1" ht="12.75">
      <c r="A13" s="187" t="s">
        <v>521</v>
      </c>
      <c r="B13" s="188"/>
      <c r="C13" s="188"/>
      <c r="D13" s="188"/>
      <c r="E13" s="188"/>
      <c r="F13" s="188"/>
      <c r="G13" s="188"/>
      <c r="H13" s="188"/>
      <c r="I13" s="188"/>
      <c r="J13" s="188"/>
      <c r="K13" s="188"/>
      <c r="L13" s="189"/>
      <c r="M13" s="189"/>
      <c r="N13" s="189"/>
      <c r="O13" s="190"/>
      <c r="P13" s="190"/>
      <c r="Q13" s="190"/>
      <c r="R13" s="190"/>
      <c r="S13" s="190"/>
      <c r="T13" s="190"/>
    </row>
    <row r="14" spans="1:20" ht="33.75" customHeight="1">
      <c r="A14" s="191" t="s">
        <v>522</v>
      </c>
      <c r="B14" s="192">
        <v>1</v>
      </c>
      <c r="C14" s="192">
        <f>B14*F7</f>
        <v>10</v>
      </c>
      <c r="D14" s="192">
        <v>2</v>
      </c>
      <c r="E14" s="193">
        <v>0</v>
      </c>
      <c r="F14" s="193">
        <v>3</v>
      </c>
      <c r="G14" s="192">
        <v>1</v>
      </c>
      <c r="H14" s="192">
        <f>G14*K7</f>
        <v>5</v>
      </c>
      <c r="I14" s="192">
        <v>2</v>
      </c>
      <c r="J14" s="193">
        <v>5</v>
      </c>
      <c r="K14" s="193">
        <v>2</v>
      </c>
      <c r="L14" s="194">
        <f t="shared" ref="L14:L52" si="0">(C14-E14+F14)+(H14-J14+K14)</f>
        <v>15</v>
      </c>
      <c r="M14" s="195">
        <v>1500</v>
      </c>
      <c r="N14" s="196">
        <f t="shared" ref="N14:N52" si="1">L14*M14</f>
        <v>22500</v>
      </c>
      <c r="O14" s="197">
        <v>15</v>
      </c>
      <c r="P14" s="198">
        <v>1500</v>
      </c>
      <c r="Q14" s="198">
        <v>22500</v>
      </c>
      <c r="R14" s="197">
        <v>15</v>
      </c>
      <c r="S14" s="198">
        <v>1500</v>
      </c>
      <c r="T14" s="198">
        <v>22500</v>
      </c>
    </row>
    <row r="15" spans="1:20" ht="31.5" customHeight="1">
      <c r="A15" s="191" t="s">
        <v>523</v>
      </c>
      <c r="B15" s="192">
        <v>1</v>
      </c>
      <c r="C15" s="192">
        <f>B15*F7</f>
        <v>10</v>
      </c>
      <c r="D15" s="192">
        <v>2</v>
      </c>
      <c r="E15" s="193">
        <v>0</v>
      </c>
      <c r="F15" s="193">
        <v>3</v>
      </c>
      <c r="G15" s="192">
        <v>2</v>
      </c>
      <c r="H15" s="192">
        <f>G15*K7</f>
        <v>10</v>
      </c>
      <c r="I15" s="192">
        <v>2</v>
      </c>
      <c r="J15" s="193">
        <v>9</v>
      </c>
      <c r="K15" s="193">
        <v>0</v>
      </c>
      <c r="L15" s="194">
        <f t="shared" si="0"/>
        <v>14</v>
      </c>
      <c r="M15" s="195">
        <v>1500</v>
      </c>
      <c r="N15" s="196">
        <f t="shared" si="1"/>
        <v>21000</v>
      </c>
      <c r="O15" s="197">
        <v>14</v>
      </c>
      <c r="P15" s="198">
        <v>1500</v>
      </c>
      <c r="Q15" s="198">
        <v>21000</v>
      </c>
      <c r="R15" s="197">
        <v>14</v>
      </c>
      <c r="S15" s="198">
        <v>1500</v>
      </c>
      <c r="T15" s="198">
        <v>21000</v>
      </c>
    </row>
    <row r="16" spans="1:20" ht="25.5" customHeight="1">
      <c r="A16" s="191" t="s">
        <v>524</v>
      </c>
      <c r="B16" s="192">
        <v>4</v>
      </c>
      <c r="C16" s="192">
        <f>B16*F9</f>
        <v>20</v>
      </c>
      <c r="D16" s="192">
        <v>2</v>
      </c>
      <c r="E16" s="193">
        <v>0</v>
      </c>
      <c r="F16" s="193">
        <v>4</v>
      </c>
      <c r="G16" s="192">
        <v>4</v>
      </c>
      <c r="H16" s="192">
        <f>G16*K9</f>
        <v>12</v>
      </c>
      <c r="I16" s="192">
        <v>2</v>
      </c>
      <c r="J16" s="193">
        <v>12</v>
      </c>
      <c r="K16" s="193">
        <v>11</v>
      </c>
      <c r="L16" s="194">
        <f t="shared" si="0"/>
        <v>35</v>
      </c>
      <c r="M16" s="195">
        <v>670</v>
      </c>
      <c r="N16" s="196">
        <f t="shared" si="1"/>
        <v>23450</v>
      </c>
      <c r="O16" s="197">
        <v>35</v>
      </c>
      <c r="P16" s="198">
        <v>670</v>
      </c>
      <c r="Q16" s="198">
        <v>23450</v>
      </c>
      <c r="R16" s="197">
        <v>15</v>
      </c>
      <c r="S16" s="198">
        <v>670</v>
      </c>
      <c r="T16" s="198">
        <v>23450</v>
      </c>
    </row>
    <row r="17" spans="1:20" ht="35.25" customHeight="1">
      <c r="A17" s="191" t="s">
        <v>525</v>
      </c>
      <c r="B17" s="192">
        <v>2</v>
      </c>
      <c r="C17" s="192">
        <f>B17*F9</f>
        <v>10</v>
      </c>
      <c r="D17" s="192">
        <v>1</v>
      </c>
      <c r="E17" s="193">
        <v>10</v>
      </c>
      <c r="F17" s="193">
        <v>10</v>
      </c>
      <c r="G17" s="192">
        <v>2</v>
      </c>
      <c r="H17" s="192">
        <f>G17*K9</f>
        <v>6</v>
      </c>
      <c r="I17" s="192">
        <v>1</v>
      </c>
      <c r="J17" s="193">
        <v>6</v>
      </c>
      <c r="K17" s="193">
        <v>6</v>
      </c>
      <c r="L17" s="194">
        <f t="shared" si="0"/>
        <v>16</v>
      </c>
      <c r="M17" s="195">
        <v>500</v>
      </c>
      <c r="N17" s="196">
        <f t="shared" si="1"/>
        <v>8000</v>
      </c>
      <c r="O17" s="197">
        <v>16</v>
      </c>
      <c r="P17" s="198">
        <v>500</v>
      </c>
      <c r="Q17" s="198">
        <v>8000</v>
      </c>
      <c r="R17" s="197">
        <v>16</v>
      </c>
      <c r="S17" s="198">
        <v>500</v>
      </c>
      <c r="T17" s="198">
        <v>8000</v>
      </c>
    </row>
    <row r="18" spans="1:20" ht="47.25" customHeight="1">
      <c r="A18" s="191" t="s">
        <v>526</v>
      </c>
      <c r="B18" s="192">
        <v>2</v>
      </c>
      <c r="C18" s="192">
        <f>B18*F7</f>
        <v>20</v>
      </c>
      <c r="D18" s="192">
        <v>1</v>
      </c>
      <c r="E18" s="193">
        <v>20</v>
      </c>
      <c r="F18" s="193">
        <v>6</v>
      </c>
      <c r="G18" s="192">
        <v>2</v>
      </c>
      <c r="H18" s="192">
        <f>G18*K7</f>
        <v>10</v>
      </c>
      <c r="I18" s="192">
        <v>1</v>
      </c>
      <c r="J18" s="193">
        <v>10</v>
      </c>
      <c r="K18" s="193">
        <v>5</v>
      </c>
      <c r="L18" s="194">
        <f t="shared" si="0"/>
        <v>11</v>
      </c>
      <c r="M18" s="195">
        <v>730</v>
      </c>
      <c r="N18" s="196">
        <f t="shared" si="1"/>
        <v>8030</v>
      </c>
      <c r="O18" s="197">
        <v>11</v>
      </c>
      <c r="P18" s="198">
        <v>730</v>
      </c>
      <c r="Q18" s="198">
        <v>8030</v>
      </c>
      <c r="R18" s="197">
        <v>11</v>
      </c>
      <c r="S18" s="198">
        <v>730</v>
      </c>
      <c r="T18" s="198">
        <v>8030</v>
      </c>
    </row>
    <row r="19" spans="1:20" ht="36.75" customHeight="1">
      <c r="A19" s="191" t="s">
        <v>527</v>
      </c>
      <c r="B19" s="192">
        <v>1</v>
      </c>
      <c r="C19" s="192">
        <f>B19*F8</f>
        <v>5</v>
      </c>
      <c r="D19" s="192">
        <v>2</v>
      </c>
      <c r="E19" s="193"/>
      <c r="F19" s="193">
        <v>5</v>
      </c>
      <c r="G19" s="192">
        <v>0</v>
      </c>
      <c r="H19" s="192">
        <f>G19*K8</f>
        <v>0</v>
      </c>
      <c r="I19" s="192">
        <v>0</v>
      </c>
      <c r="J19" s="193"/>
      <c r="K19" s="193"/>
      <c r="L19" s="194">
        <f t="shared" si="0"/>
        <v>10</v>
      </c>
      <c r="M19" s="195">
        <v>800</v>
      </c>
      <c r="N19" s="196">
        <f t="shared" si="1"/>
        <v>8000</v>
      </c>
      <c r="O19" s="197">
        <v>10</v>
      </c>
      <c r="P19" s="198">
        <v>800</v>
      </c>
      <c r="Q19" s="198">
        <v>8000</v>
      </c>
      <c r="R19" s="197">
        <v>10</v>
      </c>
      <c r="S19" s="198">
        <v>800</v>
      </c>
      <c r="T19" s="198">
        <v>8000</v>
      </c>
    </row>
    <row r="20" spans="1:20" ht="39.75" customHeight="1">
      <c r="A20" s="191" t="s">
        <v>528</v>
      </c>
      <c r="B20" s="192">
        <v>1</v>
      </c>
      <c r="C20" s="192">
        <f>B20*F9</f>
        <v>5</v>
      </c>
      <c r="D20" s="192">
        <v>2</v>
      </c>
      <c r="E20" s="193">
        <v>5</v>
      </c>
      <c r="F20" s="193">
        <v>5</v>
      </c>
      <c r="G20" s="192">
        <v>0</v>
      </c>
      <c r="H20" s="192">
        <f>G20*K9</f>
        <v>0</v>
      </c>
      <c r="I20" s="192">
        <v>0</v>
      </c>
      <c r="J20" s="193"/>
      <c r="K20" s="193"/>
      <c r="L20" s="194">
        <f t="shared" si="0"/>
        <v>5</v>
      </c>
      <c r="M20" s="195">
        <v>800</v>
      </c>
      <c r="N20" s="196">
        <f t="shared" si="1"/>
        <v>4000</v>
      </c>
      <c r="O20" s="197">
        <v>5</v>
      </c>
      <c r="P20" s="198">
        <v>800</v>
      </c>
      <c r="Q20" s="198">
        <v>4000</v>
      </c>
      <c r="R20" s="197">
        <v>5</v>
      </c>
      <c r="S20" s="198">
        <v>800</v>
      </c>
      <c r="T20" s="198">
        <v>4000</v>
      </c>
    </row>
    <row r="21" spans="1:20" ht="34.5" customHeight="1">
      <c r="A21" s="191" t="s">
        <v>529</v>
      </c>
      <c r="B21" s="192">
        <v>1</v>
      </c>
      <c r="C21" s="192">
        <f>B21*F8</f>
        <v>5</v>
      </c>
      <c r="D21" s="192">
        <v>2</v>
      </c>
      <c r="E21" s="193">
        <v>0</v>
      </c>
      <c r="F21" s="193">
        <v>0</v>
      </c>
      <c r="G21" s="192">
        <v>1</v>
      </c>
      <c r="H21" s="192">
        <f>G21*K8</f>
        <v>2</v>
      </c>
      <c r="I21" s="192">
        <v>1</v>
      </c>
      <c r="J21" s="193">
        <v>2</v>
      </c>
      <c r="K21" s="193">
        <v>0</v>
      </c>
      <c r="L21" s="194">
        <f t="shared" si="0"/>
        <v>5</v>
      </c>
      <c r="M21" s="195">
        <v>2100</v>
      </c>
      <c r="N21" s="196">
        <f t="shared" si="1"/>
        <v>10500</v>
      </c>
      <c r="O21" s="197">
        <v>5</v>
      </c>
      <c r="P21" s="198">
        <v>2100</v>
      </c>
      <c r="Q21" s="198">
        <f>O21*P21</f>
        <v>10500</v>
      </c>
      <c r="R21" s="197">
        <v>5</v>
      </c>
      <c r="S21" s="198">
        <v>2100</v>
      </c>
      <c r="T21" s="198">
        <f>R21*S21</f>
        <v>10500</v>
      </c>
    </row>
    <row r="22" spans="1:20" ht="39" customHeight="1">
      <c r="A22" s="191" t="s">
        <v>530</v>
      </c>
      <c r="B22" s="192">
        <v>2</v>
      </c>
      <c r="C22" s="192">
        <f>B22*F8</f>
        <v>10</v>
      </c>
      <c r="D22" s="192">
        <v>1</v>
      </c>
      <c r="E22" s="193">
        <v>10</v>
      </c>
      <c r="F22" s="193">
        <v>10</v>
      </c>
      <c r="G22" s="192">
        <v>0</v>
      </c>
      <c r="H22" s="192">
        <f>G22*K8</f>
        <v>0</v>
      </c>
      <c r="I22" s="192">
        <v>0</v>
      </c>
      <c r="J22" s="193"/>
      <c r="K22" s="193"/>
      <c r="L22" s="194">
        <f t="shared" si="0"/>
        <v>10</v>
      </c>
      <c r="M22" s="195">
        <v>500</v>
      </c>
      <c r="N22" s="196">
        <f t="shared" si="1"/>
        <v>5000</v>
      </c>
      <c r="O22" s="197">
        <v>10</v>
      </c>
      <c r="P22" s="198">
        <v>500</v>
      </c>
      <c r="Q22" s="198">
        <v>5000</v>
      </c>
      <c r="R22" s="197">
        <v>10</v>
      </c>
      <c r="S22" s="198">
        <v>500</v>
      </c>
      <c r="T22" s="198">
        <v>5000</v>
      </c>
    </row>
    <row r="23" spans="1:20" ht="33.75" customHeight="1">
      <c r="A23" s="191" t="s">
        <v>531</v>
      </c>
      <c r="B23" s="192">
        <v>1</v>
      </c>
      <c r="C23" s="192">
        <f>B23*F7</f>
        <v>10</v>
      </c>
      <c r="D23" s="192">
        <v>2</v>
      </c>
      <c r="E23" s="193">
        <v>10</v>
      </c>
      <c r="F23" s="193">
        <v>10</v>
      </c>
      <c r="G23" s="192">
        <v>1</v>
      </c>
      <c r="H23" s="192">
        <f>G23*K7</f>
        <v>5</v>
      </c>
      <c r="I23" s="192">
        <v>1</v>
      </c>
      <c r="J23" s="193">
        <v>5</v>
      </c>
      <c r="K23" s="193">
        <v>4</v>
      </c>
      <c r="L23" s="194">
        <f t="shared" si="0"/>
        <v>14</v>
      </c>
      <c r="M23" s="195">
        <v>550</v>
      </c>
      <c r="N23" s="196">
        <f t="shared" si="1"/>
        <v>7700</v>
      </c>
      <c r="O23" s="197">
        <v>14</v>
      </c>
      <c r="P23" s="198">
        <v>550</v>
      </c>
      <c r="Q23" s="198">
        <v>7700</v>
      </c>
      <c r="R23" s="197">
        <v>14</v>
      </c>
      <c r="S23" s="198">
        <v>550</v>
      </c>
      <c r="T23" s="198">
        <v>7700</v>
      </c>
    </row>
    <row r="24" spans="1:20" ht="31.5" customHeight="1">
      <c r="A24" s="191" t="s">
        <v>532</v>
      </c>
      <c r="B24" s="192">
        <v>1</v>
      </c>
      <c r="C24" s="192">
        <f>B24*F8</f>
        <v>5</v>
      </c>
      <c r="D24" s="192">
        <v>2</v>
      </c>
      <c r="E24" s="193">
        <v>0</v>
      </c>
      <c r="F24" s="193">
        <v>0</v>
      </c>
      <c r="G24" s="192">
        <v>1</v>
      </c>
      <c r="H24" s="192">
        <f>G24*K8</f>
        <v>2</v>
      </c>
      <c r="I24" s="192">
        <v>1</v>
      </c>
      <c r="J24" s="193">
        <v>2</v>
      </c>
      <c r="K24" s="193">
        <v>0</v>
      </c>
      <c r="L24" s="194">
        <f t="shared" si="0"/>
        <v>5</v>
      </c>
      <c r="M24" s="195">
        <v>2000</v>
      </c>
      <c r="N24" s="196">
        <f t="shared" si="1"/>
        <v>10000</v>
      </c>
      <c r="O24" s="197">
        <v>5</v>
      </c>
      <c r="P24" s="198">
        <v>2000</v>
      </c>
      <c r="Q24" s="198">
        <v>10000</v>
      </c>
      <c r="R24" s="197">
        <v>5</v>
      </c>
      <c r="S24" s="198">
        <v>2000</v>
      </c>
      <c r="T24" s="198">
        <v>10000</v>
      </c>
    </row>
    <row r="25" spans="1:20" ht="22.5" customHeight="1">
      <c r="A25" s="191" t="s">
        <v>533</v>
      </c>
      <c r="B25" s="192">
        <v>2</v>
      </c>
      <c r="C25" s="192">
        <f>B25*F9</f>
        <v>10</v>
      </c>
      <c r="D25" s="192">
        <v>2</v>
      </c>
      <c r="E25" s="193">
        <v>10</v>
      </c>
      <c r="F25" s="193">
        <v>10</v>
      </c>
      <c r="G25" s="192">
        <v>2</v>
      </c>
      <c r="H25" s="192">
        <f>G25*K9</f>
        <v>6</v>
      </c>
      <c r="I25" s="192">
        <v>2</v>
      </c>
      <c r="J25" s="193">
        <v>6</v>
      </c>
      <c r="K25" s="193">
        <v>6</v>
      </c>
      <c r="L25" s="194">
        <f t="shared" si="0"/>
        <v>16</v>
      </c>
      <c r="M25" s="195">
        <v>850</v>
      </c>
      <c r="N25" s="196">
        <f t="shared" si="1"/>
        <v>13600</v>
      </c>
      <c r="O25" s="197">
        <v>16</v>
      </c>
      <c r="P25" s="198">
        <v>850</v>
      </c>
      <c r="Q25" s="198">
        <v>13600</v>
      </c>
      <c r="R25" s="197">
        <v>16</v>
      </c>
      <c r="S25" s="198">
        <v>850</v>
      </c>
      <c r="T25" s="198">
        <v>13600</v>
      </c>
    </row>
    <row r="26" spans="1:20" ht="18" customHeight="1">
      <c r="A26" s="191" t="s">
        <v>534</v>
      </c>
      <c r="B26" s="192">
        <v>1</v>
      </c>
      <c r="C26" s="192">
        <f>B26*F9</f>
        <v>5</v>
      </c>
      <c r="D26" s="192">
        <v>2</v>
      </c>
      <c r="E26" s="193">
        <v>5</v>
      </c>
      <c r="F26" s="193">
        <v>5</v>
      </c>
      <c r="G26" s="192">
        <v>1</v>
      </c>
      <c r="H26" s="192">
        <f>G26*K9</f>
        <v>3</v>
      </c>
      <c r="I26" s="192">
        <v>2</v>
      </c>
      <c r="J26" s="193">
        <v>3</v>
      </c>
      <c r="K26" s="193">
        <v>3</v>
      </c>
      <c r="L26" s="194">
        <f t="shared" si="0"/>
        <v>8</v>
      </c>
      <c r="M26" s="195">
        <v>600</v>
      </c>
      <c r="N26" s="196">
        <f t="shared" si="1"/>
        <v>4800</v>
      </c>
      <c r="O26" s="197">
        <v>8</v>
      </c>
      <c r="P26" s="198">
        <v>600</v>
      </c>
      <c r="Q26" s="198">
        <v>4800</v>
      </c>
      <c r="R26" s="197">
        <v>8</v>
      </c>
      <c r="S26" s="198">
        <v>600</v>
      </c>
      <c r="T26" s="198">
        <v>4800</v>
      </c>
    </row>
    <row r="27" spans="1:20" ht="33" customHeight="1">
      <c r="A27" s="191" t="s">
        <v>535</v>
      </c>
      <c r="B27" s="192">
        <v>1</v>
      </c>
      <c r="C27" s="192">
        <f>B27*F8</f>
        <v>5</v>
      </c>
      <c r="D27" s="192">
        <v>2</v>
      </c>
      <c r="E27" s="193">
        <v>5</v>
      </c>
      <c r="F27" s="193">
        <v>3</v>
      </c>
      <c r="G27" s="192">
        <v>2</v>
      </c>
      <c r="H27" s="192">
        <f>G27*K8</f>
        <v>4</v>
      </c>
      <c r="I27" s="192">
        <v>2</v>
      </c>
      <c r="J27" s="193">
        <v>4</v>
      </c>
      <c r="K27" s="193">
        <v>4</v>
      </c>
      <c r="L27" s="194">
        <f t="shared" si="0"/>
        <v>7</v>
      </c>
      <c r="M27" s="195">
        <v>500</v>
      </c>
      <c r="N27" s="196">
        <f t="shared" si="1"/>
        <v>3500</v>
      </c>
      <c r="O27" s="197">
        <v>7</v>
      </c>
      <c r="P27" s="198">
        <v>500</v>
      </c>
      <c r="Q27" s="198">
        <v>3500</v>
      </c>
      <c r="R27" s="197">
        <v>7</v>
      </c>
      <c r="S27" s="198">
        <v>500</v>
      </c>
      <c r="T27" s="198">
        <v>3500</v>
      </c>
    </row>
    <row r="28" spans="1:20" ht="26.25" customHeight="1">
      <c r="A28" s="191" t="s">
        <v>536</v>
      </c>
      <c r="B28" s="192">
        <v>2</v>
      </c>
      <c r="C28" s="192">
        <f>B28*F8</f>
        <v>10</v>
      </c>
      <c r="D28" s="192">
        <v>1</v>
      </c>
      <c r="E28" s="193">
        <v>10</v>
      </c>
      <c r="F28" s="193">
        <v>0</v>
      </c>
      <c r="G28" s="192">
        <v>2</v>
      </c>
      <c r="H28" s="192">
        <f>G28*K8</f>
        <v>4</v>
      </c>
      <c r="I28" s="192">
        <v>1</v>
      </c>
      <c r="J28" s="193">
        <v>4</v>
      </c>
      <c r="K28" s="193">
        <v>0</v>
      </c>
      <c r="L28" s="194">
        <f t="shared" si="0"/>
        <v>0</v>
      </c>
      <c r="M28" s="195">
        <v>400</v>
      </c>
      <c r="N28" s="196">
        <f t="shared" si="1"/>
        <v>0</v>
      </c>
      <c r="O28" s="197">
        <v>0</v>
      </c>
      <c r="P28" s="198">
        <v>400</v>
      </c>
      <c r="Q28" s="198">
        <v>0</v>
      </c>
      <c r="R28" s="197">
        <v>0</v>
      </c>
      <c r="S28" s="198">
        <v>400</v>
      </c>
      <c r="T28" s="198">
        <v>0</v>
      </c>
    </row>
    <row r="29" spans="1:20" ht="21" customHeight="1">
      <c r="A29" s="191" t="s">
        <v>537</v>
      </c>
      <c r="B29" s="192">
        <v>1</v>
      </c>
      <c r="C29" s="192">
        <f>B29*F7</f>
        <v>10</v>
      </c>
      <c r="D29" s="192">
        <v>1</v>
      </c>
      <c r="E29" s="193">
        <v>10</v>
      </c>
      <c r="F29" s="193">
        <v>10</v>
      </c>
      <c r="G29" s="192">
        <v>1</v>
      </c>
      <c r="H29" s="192">
        <f>G29*K7</f>
        <v>5</v>
      </c>
      <c r="I29" s="192">
        <v>1</v>
      </c>
      <c r="J29" s="193">
        <v>5</v>
      </c>
      <c r="K29" s="193">
        <v>5</v>
      </c>
      <c r="L29" s="194">
        <f t="shared" si="0"/>
        <v>15</v>
      </c>
      <c r="M29" s="195">
        <v>400</v>
      </c>
      <c r="N29" s="196">
        <f t="shared" si="1"/>
        <v>6000</v>
      </c>
      <c r="O29" s="197">
        <v>15</v>
      </c>
      <c r="P29" s="198">
        <v>400</v>
      </c>
      <c r="Q29" s="198">
        <v>6000</v>
      </c>
      <c r="R29" s="197">
        <v>15</v>
      </c>
      <c r="S29" s="198">
        <v>400</v>
      </c>
      <c r="T29" s="198">
        <v>6000</v>
      </c>
    </row>
    <row r="30" spans="1:20" ht="35.25" customHeight="1">
      <c r="A30" s="191" t="s">
        <v>538</v>
      </c>
      <c r="B30" s="192">
        <v>1</v>
      </c>
      <c r="C30" s="192">
        <f>B30*F7</f>
        <v>10</v>
      </c>
      <c r="D30" s="192">
        <v>2</v>
      </c>
      <c r="E30" s="193">
        <v>10</v>
      </c>
      <c r="F30" s="193">
        <v>10</v>
      </c>
      <c r="G30" s="192">
        <v>0</v>
      </c>
      <c r="H30" s="192">
        <f>G30*K7</f>
        <v>0</v>
      </c>
      <c r="I30" s="192">
        <v>0</v>
      </c>
      <c r="J30" s="193"/>
      <c r="K30" s="193"/>
      <c r="L30" s="194">
        <f t="shared" si="0"/>
        <v>10</v>
      </c>
      <c r="M30" s="195">
        <v>300</v>
      </c>
      <c r="N30" s="196">
        <f t="shared" si="1"/>
        <v>3000</v>
      </c>
      <c r="O30" s="197">
        <v>10</v>
      </c>
      <c r="P30" s="198">
        <v>300</v>
      </c>
      <c r="Q30" s="198">
        <v>3000</v>
      </c>
      <c r="R30" s="197">
        <v>10</v>
      </c>
      <c r="S30" s="198">
        <v>300</v>
      </c>
      <c r="T30" s="198">
        <v>3000</v>
      </c>
    </row>
    <row r="31" spans="1:20" ht="12.75" customHeight="1">
      <c r="A31" s="191" t="s">
        <v>539</v>
      </c>
      <c r="B31" s="192">
        <v>2</v>
      </c>
      <c r="C31" s="192">
        <f>B31*F7</f>
        <v>20</v>
      </c>
      <c r="D31" s="192">
        <v>1</v>
      </c>
      <c r="E31" s="193">
        <v>20</v>
      </c>
      <c r="F31" s="193">
        <v>20</v>
      </c>
      <c r="G31" s="192">
        <v>3</v>
      </c>
      <c r="H31" s="192">
        <f>G31*K7</f>
        <v>15</v>
      </c>
      <c r="I31" s="192">
        <v>1</v>
      </c>
      <c r="J31" s="193">
        <v>15</v>
      </c>
      <c r="K31" s="193">
        <v>15</v>
      </c>
      <c r="L31" s="194">
        <f t="shared" si="0"/>
        <v>35</v>
      </c>
      <c r="M31" s="195">
        <v>350</v>
      </c>
      <c r="N31" s="196">
        <f t="shared" si="1"/>
        <v>12250</v>
      </c>
      <c r="O31" s="197">
        <v>35</v>
      </c>
      <c r="P31" s="198">
        <v>350</v>
      </c>
      <c r="Q31" s="198">
        <v>12250</v>
      </c>
      <c r="R31" s="197">
        <v>35</v>
      </c>
      <c r="S31" s="198">
        <v>350</v>
      </c>
      <c r="T31" s="198">
        <v>12250</v>
      </c>
    </row>
    <row r="32" spans="1:20" ht="15">
      <c r="A32" s="191" t="s">
        <v>540</v>
      </c>
      <c r="B32" s="192">
        <v>4</v>
      </c>
      <c r="C32" s="192">
        <f>B32*F7</f>
        <v>40</v>
      </c>
      <c r="D32" s="192">
        <v>1</v>
      </c>
      <c r="E32" s="193">
        <v>40</v>
      </c>
      <c r="F32" s="193">
        <v>20</v>
      </c>
      <c r="G32" s="192">
        <v>4</v>
      </c>
      <c r="H32" s="192">
        <f>G32*K7</f>
        <v>20</v>
      </c>
      <c r="I32" s="192">
        <v>1</v>
      </c>
      <c r="J32" s="193">
        <v>20</v>
      </c>
      <c r="K32" s="193">
        <v>20</v>
      </c>
      <c r="L32" s="194">
        <f t="shared" si="0"/>
        <v>40</v>
      </c>
      <c r="M32" s="195">
        <v>200</v>
      </c>
      <c r="N32" s="196">
        <f t="shared" si="1"/>
        <v>8000</v>
      </c>
      <c r="O32" s="197">
        <v>40</v>
      </c>
      <c r="P32" s="198">
        <v>200</v>
      </c>
      <c r="Q32" s="198">
        <v>8000</v>
      </c>
      <c r="R32" s="197">
        <v>40</v>
      </c>
      <c r="S32" s="198">
        <v>200</v>
      </c>
      <c r="T32" s="198">
        <v>8000</v>
      </c>
    </row>
    <row r="33" spans="1:20" ht="15">
      <c r="A33" s="191" t="s">
        <v>541</v>
      </c>
      <c r="B33" s="192">
        <v>3</v>
      </c>
      <c r="C33" s="192">
        <f>B33*F7</f>
        <v>30</v>
      </c>
      <c r="D33" s="192">
        <v>1</v>
      </c>
      <c r="E33" s="193">
        <v>30</v>
      </c>
      <c r="F33" s="193">
        <v>0</v>
      </c>
      <c r="G33" s="192">
        <v>3</v>
      </c>
      <c r="H33" s="192">
        <f>G33*K7</f>
        <v>15</v>
      </c>
      <c r="I33" s="192">
        <v>1</v>
      </c>
      <c r="J33" s="193">
        <v>15</v>
      </c>
      <c r="K33" s="193">
        <v>0</v>
      </c>
      <c r="L33" s="194">
        <f t="shared" si="0"/>
        <v>0</v>
      </c>
      <c r="M33" s="195">
        <v>200</v>
      </c>
      <c r="N33" s="196">
        <f t="shared" si="1"/>
        <v>0</v>
      </c>
      <c r="O33" s="197">
        <v>0</v>
      </c>
      <c r="P33" s="198">
        <v>200</v>
      </c>
      <c r="Q33" s="198">
        <v>0</v>
      </c>
      <c r="R33" s="197">
        <v>0</v>
      </c>
      <c r="S33" s="198">
        <v>200</v>
      </c>
      <c r="T33" s="198">
        <v>0</v>
      </c>
    </row>
    <row r="34" spans="1:20" ht="21.75" customHeight="1">
      <c r="A34" s="191" t="s">
        <v>542</v>
      </c>
      <c r="B34" s="192">
        <v>2</v>
      </c>
      <c r="C34" s="192">
        <f>B34*F7</f>
        <v>20</v>
      </c>
      <c r="D34" s="192">
        <v>1</v>
      </c>
      <c r="E34" s="193">
        <v>20</v>
      </c>
      <c r="F34" s="193">
        <v>0</v>
      </c>
      <c r="G34" s="192">
        <v>2</v>
      </c>
      <c r="H34" s="192">
        <f>G34*K7</f>
        <v>10</v>
      </c>
      <c r="I34" s="192">
        <v>1</v>
      </c>
      <c r="J34" s="193">
        <v>10</v>
      </c>
      <c r="K34" s="193">
        <v>0</v>
      </c>
      <c r="L34" s="194">
        <f t="shared" si="0"/>
        <v>0</v>
      </c>
      <c r="M34" s="195">
        <v>120</v>
      </c>
      <c r="N34" s="196">
        <f t="shared" si="1"/>
        <v>0</v>
      </c>
      <c r="O34" s="197">
        <v>0</v>
      </c>
      <c r="P34" s="198">
        <v>120</v>
      </c>
      <c r="Q34" s="198">
        <v>0</v>
      </c>
      <c r="R34" s="197">
        <v>0</v>
      </c>
      <c r="S34" s="198">
        <v>120</v>
      </c>
      <c r="T34" s="198">
        <v>0</v>
      </c>
    </row>
    <row r="35" spans="1:20" ht="23.25" customHeight="1">
      <c r="A35" s="191" t="s">
        <v>543</v>
      </c>
      <c r="B35" s="192">
        <v>10</v>
      </c>
      <c r="C35" s="192">
        <f>B35*F9</f>
        <v>50</v>
      </c>
      <c r="D35" s="192">
        <v>1</v>
      </c>
      <c r="E35" s="193">
        <v>50</v>
      </c>
      <c r="F35" s="193">
        <v>50</v>
      </c>
      <c r="G35" s="192">
        <v>10</v>
      </c>
      <c r="H35" s="192">
        <f>G35*K9</f>
        <v>30</v>
      </c>
      <c r="I35" s="192">
        <v>1</v>
      </c>
      <c r="J35" s="193">
        <v>30</v>
      </c>
      <c r="K35" s="193">
        <v>30</v>
      </c>
      <c r="L35" s="194">
        <f t="shared" si="0"/>
        <v>80</v>
      </c>
      <c r="M35" s="195">
        <v>84</v>
      </c>
      <c r="N35" s="196">
        <f t="shared" si="1"/>
        <v>6720</v>
      </c>
      <c r="O35" s="197">
        <v>80</v>
      </c>
      <c r="P35" s="198">
        <v>84</v>
      </c>
      <c r="Q35" s="198">
        <v>6720</v>
      </c>
      <c r="R35" s="197">
        <v>80</v>
      </c>
      <c r="S35" s="198">
        <v>84</v>
      </c>
      <c r="T35" s="198">
        <v>6720</v>
      </c>
    </row>
    <row r="36" spans="1:20" ht="21" customHeight="1">
      <c r="A36" s="191" t="s">
        <v>544</v>
      </c>
      <c r="B36" s="192">
        <v>10</v>
      </c>
      <c r="C36" s="192">
        <f>B36*F8</f>
        <v>50</v>
      </c>
      <c r="D36" s="192">
        <v>1</v>
      </c>
      <c r="E36" s="193">
        <v>40</v>
      </c>
      <c r="F36" s="193">
        <v>40</v>
      </c>
      <c r="G36" s="192">
        <v>10</v>
      </c>
      <c r="H36" s="192">
        <f>G36*K8</f>
        <v>20</v>
      </c>
      <c r="I36" s="192">
        <v>1</v>
      </c>
      <c r="J36" s="193">
        <v>20</v>
      </c>
      <c r="K36" s="193">
        <v>20</v>
      </c>
      <c r="L36" s="194">
        <f t="shared" si="0"/>
        <v>70</v>
      </c>
      <c r="M36" s="195">
        <v>90</v>
      </c>
      <c r="N36" s="196">
        <f t="shared" si="1"/>
        <v>6300</v>
      </c>
      <c r="O36" s="197">
        <v>70</v>
      </c>
      <c r="P36" s="198">
        <v>90</v>
      </c>
      <c r="Q36" s="198">
        <v>6300</v>
      </c>
      <c r="R36" s="197">
        <v>70</v>
      </c>
      <c r="S36" s="198">
        <v>90</v>
      </c>
      <c r="T36" s="198">
        <v>6300</v>
      </c>
    </row>
    <row r="37" spans="1:20" ht="15">
      <c r="A37" s="191" t="s">
        <v>545</v>
      </c>
      <c r="B37" s="192">
        <v>4</v>
      </c>
      <c r="C37" s="192">
        <f>B37*F7</f>
        <v>40</v>
      </c>
      <c r="D37" s="192">
        <v>1</v>
      </c>
      <c r="E37" s="193">
        <v>40</v>
      </c>
      <c r="F37" s="193">
        <v>40</v>
      </c>
      <c r="G37" s="192">
        <v>4</v>
      </c>
      <c r="H37" s="192">
        <f>G37*K7</f>
        <v>20</v>
      </c>
      <c r="I37" s="192">
        <v>1</v>
      </c>
      <c r="J37" s="193">
        <v>20</v>
      </c>
      <c r="K37" s="193">
        <v>20</v>
      </c>
      <c r="L37" s="194">
        <f t="shared" si="0"/>
        <v>60</v>
      </c>
      <c r="M37" s="195">
        <v>110</v>
      </c>
      <c r="N37" s="196">
        <f t="shared" si="1"/>
        <v>6600</v>
      </c>
      <c r="O37" s="197">
        <v>60</v>
      </c>
      <c r="P37" s="198">
        <v>110</v>
      </c>
      <c r="Q37" s="198">
        <v>6600</v>
      </c>
      <c r="R37" s="197">
        <v>60</v>
      </c>
      <c r="S37" s="198">
        <v>110</v>
      </c>
      <c r="T37" s="198">
        <v>6600</v>
      </c>
    </row>
    <row r="38" spans="1:20" ht="15">
      <c r="A38" s="191" t="s">
        <v>546</v>
      </c>
      <c r="B38" s="192">
        <v>4</v>
      </c>
      <c r="C38" s="192">
        <f>B38*F9</f>
        <v>20</v>
      </c>
      <c r="D38" s="192">
        <v>1</v>
      </c>
      <c r="E38" s="193">
        <v>20</v>
      </c>
      <c r="F38" s="193">
        <v>10</v>
      </c>
      <c r="G38" s="192">
        <v>0</v>
      </c>
      <c r="H38" s="192">
        <f>G38*K9</f>
        <v>0</v>
      </c>
      <c r="I38" s="192">
        <v>0</v>
      </c>
      <c r="J38" s="193"/>
      <c r="K38" s="193"/>
      <c r="L38" s="194">
        <f t="shared" si="0"/>
        <v>10</v>
      </c>
      <c r="M38" s="195">
        <v>500</v>
      </c>
      <c r="N38" s="196">
        <f t="shared" si="1"/>
        <v>5000</v>
      </c>
      <c r="O38" s="197">
        <v>10</v>
      </c>
      <c r="P38" s="198">
        <v>500</v>
      </c>
      <c r="Q38" s="198">
        <v>5000</v>
      </c>
      <c r="R38" s="197">
        <v>10</v>
      </c>
      <c r="S38" s="198">
        <v>500</v>
      </c>
      <c r="T38" s="198">
        <v>5000</v>
      </c>
    </row>
    <row r="39" spans="1:20" ht="17.25" customHeight="1">
      <c r="A39" s="191" t="s">
        <v>547</v>
      </c>
      <c r="B39" s="192">
        <v>1</v>
      </c>
      <c r="C39" s="192">
        <f>B39*F9</f>
        <v>5</v>
      </c>
      <c r="D39" s="192">
        <v>1</v>
      </c>
      <c r="E39" s="193">
        <v>5</v>
      </c>
      <c r="F39" s="193">
        <v>5</v>
      </c>
      <c r="G39" s="192">
        <v>2</v>
      </c>
      <c r="H39" s="192">
        <f>G39*K9</f>
        <v>6</v>
      </c>
      <c r="I39" s="192">
        <v>1</v>
      </c>
      <c r="J39" s="193">
        <v>6</v>
      </c>
      <c r="K39" s="193">
        <v>6</v>
      </c>
      <c r="L39" s="194">
        <f t="shared" si="0"/>
        <v>11</v>
      </c>
      <c r="M39" s="195">
        <v>300</v>
      </c>
      <c r="N39" s="196">
        <f t="shared" si="1"/>
        <v>3300</v>
      </c>
      <c r="O39" s="197">
        <v>11</v>
      </c>
      <c r="P39" s="198">
        <v>300</v>
      </c>
      <c r="Q39" s="198">
        <v>3300</v>
      </c>
      <c r="R39" s="197">
        <v>11</v>
      </c>
      <c r="S39" s="198">
        <v>300</v>
      </c>
      <c r="T39" s="198">
        <v>3300</v>
      </c>
    </row>
    <row r="40" spans="1:20" ht="27" customHeight="1">
      <c r="A40" s="191" t="s">
        <v>548</v>
      </c>
      <c r="B40" s="192">
        <v>1</v>
      </c>
      <c r="C40" s="192">
        <f>B40*F7</f>
        <v>10</v>
      </c>
      <c r="D40" s="192">
        <v>1</v>
      </c>
      <c r="E40" s="193">
        <v>10</v>
      </c>
      <c r="F40" s="193">
        <v>10</v>
      </c>
      <c r="G40" s="192">
        <v>2</v>
      </c>
      <c r="H40" s="192">
        <f>G40*K7</f>
        <v>10</v>
      </c>
      <c r="I40" s="192">
        <v>1</v>
      </c>
      <c r="J40" s="193">
        <v>10</v>
      </c>
      <c r="K40" s="193">
        <v>10</v>
      </c>
      <c r="L40" s="194">
        <f t="shared" si="0"/>
        <v>20</v>
      </c>
      <c r="M40" s="195">
        <v>300</v>
      </c>
      <c r="N40" s="196">
        <f t="shared" si="1"/>
        <v>6000</v>
      </c>
      <c r="O40" s="197">
        <v>20</v>
      </c>
      <c r="P40" s="198">
        <v>300</v>
      </c>
      <c r="Q40" s="198">
        <v>6000</v>
      </c>
      <c r="R40" s="197">
        <v>20</v>
      </c>
      <c r="S40" s="198">
        <v>300</v>
      </c>
      <c r="T40" s="198">
        <v>6000</v>
      </c>
    </row>
    <row r="41" spans="1:20" ht="19.5" customHeight="1">
      <c r="A41" s="191" t="s">
        <v>549</v>
      </c>
      <c r="B41" s="192">
        <v>8</v>
      </c>
      <c r="C41" s="192">
        <f>B41*F7</f>
        <v>80</v>
      </c>
      <c r="D41" s="192">
        <v>1</v>
      </c>
      <c r="E41" s="193">
        <v>80</v>
      </c>
      <c r="F41" s="193">
        <v>80</v>
      </c>
      <c r="G41" s="192">
        <v>8</v>
      </c>
      <c r="H41" s="192">
        <f>G41*K7</f>
        <v>40</v>
      </c>
      <c r="I41" s="192">
        <v>1</v>
      </c>
      <c r="J41" s="193">
        <v>40</v>
      </c>
      <c r="K41" s="193">
        <v>40</v>
      </c>
      <c r="L41" s="194">
        <f t="shared" si="0"/>
        <v>120</v>
      </c>
      <c r="M41" s="195">
        <v>15</v>
      </c>
      <c r="N41" s="196">
        <f t="shared" si="1"/>
        <v>1800</v>
      </c>
      <c r="O41" s="197">
        <v>120</v>
      </c>
      <c r="P41" s="198">
        <v>15</v>
      </c>
      <c r="Q41" s="198">
        <v>1800</v>
      </c>
      <c r="R41" s="197">
        <v>120</v>
      </c>
      <c r="S41" s="198">
        <v>15</v>
      </c>
      <c r="T41" s="198">
        <v>1800</v>
      </c>
    </row>
    <row r="42" spans="1:20" ht="27.75" customHeight="1">
      <c r="A42" s="191" t="s">
        <v>550</v>
      </c>
      <c r="B42" s="192">
        <v>10</v>
      </c>
      <c r="C42" s="192">
        <f>B42*F7</f>
        <v>100</v>
      </c>
      <c r="D42" s="192">
        <v>1</v>
      </c>
      <c r="E42" s="193">
        <v>100</v>
      </c>
      <c r="F42" s="193">
        <v>80</v>
      </c>
      <c r="G42" s="192">
        <v>10</v>
      </c>
      <c r="H42" s="192">
        <f>G42*K7</f>
        <v>50</v>
      </c>
      <c r="I42" s="192">
        <v>1</v>
      </c>
      <c r="J42" s="193">
        <v>50</v>
      </c>
      <c r="K42" s="193">
        <v>50</v>
      </c>
      <c r="L42" s="194">
        <f t="shared" si="0"/>
        <v>130</v>
      </c>
      <c r="M42" s="195">
        <v>70</v>
      </c>
      <c r="N42" s="196">
        <f t="shared" si="1"/>
        <v>9100</v>
      </c>
      <c r="O42" s="197">
        <v>130</v>
      </c>
      <c r="P42" s="198">
        <v>70</v>
      </c>
      <c r="Q42" s="198">
        <v>9100</v>
      </c>
      <c r="R42" s="197">
        <v>130</v>
      </c>
      <c r="S42" s="198">
        <v>70</v>
      </c>
      <c r="T42" s="198">
        <v>9100</v>
      </c>
    </row>
    <row r="43" spans="1:20" ht="15">
      <c r="A43" s="191" t="s">
        <v>551</v>
      </c>
      <c r="B43" s="192">
        <v>10</v>
      </c>
      <c r="C43" s="192">
        <f>B43*F7</f>
        <v>100</v>
      </c>
      <c r="D43" s="192">
        <v>1</v>
      </c>
      <c r="E43" s="193">
        <v>100</v>
      </c>
      <c r="F43" s="193">
        <v>90</v>
      </c>
      <c r="G43" s="192">
        <v>10</v>
      </c>
      <c r="H43" s="192">
        <f>G43*K7</f>
        <v>50</v>
      </c>
      <c r="I43" s="192">
        <v>1</v>
      </c>
      <c r="J43" s="193">
        <v>50</v>
      </c>
      <c r="K43" s="193">
        <v>10</v>
      </c>
      <c r="L43" s="194">
        <f t="shared" si="0"/>
        <v>100</v>
      </c>
      <c r="M43" s="195">
        <v>150</v>
      </c>
      <c r="N43" s="196">
        <f t="shared" si="1"/>
        <v>15000</v>
      </c>
      <c r="O43" s="197">
        <v>100</v>
      </c>
      <c r="P43" s="198">
        <v>150</v>
      </c>
      <c r="Q43" s="198">
        <v>15000</v>
      </c>
      <c r="R43" s="197">
        <v>100</v>
      </c>
      <c r="S43" s="198">
        <v>150</v>
      </c>
      <c r="T43" s="198">
        <v>15000</v>
      </c>
    </row>
    <row r="44" spans="1:20" ht="36" customHeight="1">
      <c r="A44" s="191" t="s">
        <v>552</v>
      </c>
      <c r="B44" s="192">
        <v>1</v>
      </c>
      <c r="C44" s="192">
        <f>B44*F7</f>
        <v>10</v>
      </c>
      <c r="D44" s="192">
        <v>2</v>
      </c>
      <c r="E44" s="193">
        <v>10</v>
      </c>
      <c r="F44" s="193">
        <v>10</v>
      </c>
      <c r="G44" s="192">
        <v>1</v>
      </c>
      <c r="H44" s="192">
        <f>G44*K7</f>
        <v>5</v>
      </c>
      <c r="I44" s="192">
        <v>2</v>
      </c>
      <c r="J44" s="193">
        <v>5</v>
      </c>
      <c r="K44" s="193">
        <v>5</v>
      </c>
      <c r="L44" s="194">
        <f t="shared" si="0"/>
        <v>15</v>
      </c>
      <c r="M44" s="195">
        <v>300</v>
      </c>
      <c r="N44" s="196">
        <f t="shared" si="1"/>
        <v>4500</v>
      </c>
      <c r="O44" s="197">
        <v>15</v>
      </c>
      <c r="P44" s="198">
        <v>300</v>
      </c>
      <c r="Q44" s="198">
        <v>4500</v>
      </c>
      <c r="R44" s="197">
        <v>15</v>
      </c>
      <c r="S44" s="198">
        <v>300</v>
      </c>
      <c r="T44" s="198">
        <v>4500</v>
      </c>
    </row>
    <row r="45" spans="1:20" ht="28.5" customHeight="1">
      <c r="A45" s="191" t="s">
        <v>553</v>
      </c>
      <c r="B45" s="192">
        <v>1</v>
      </c>
      <c r="C45" s="192">
        <f>B45*F7</f>
        <v>10</v>
      </c>
      <c r="D45" s="192">
        <v>1</v>
      </c>
      <c r="E45" s="193">
        <v>10</v>
      </c>
      <c r="F45" s="193">
        <v>10</v>
      </c>
      <c r="G45" s="192">
        <v>1</v>
      </c>
      <c r="H45" s="192">
        <f>G45*K7</f>
        <v>5</v>
      </c>
      <c r="I45" s="192">
        <v>1</v>
      </c>
      <c r="J45" s="193">
        <v>5</v>
      </c>
      <c r="K45" s="193">
        <v>5</v>
      </c>
      <c r="L45" s="194">
        <f t="shared" si="0"/>
        <v>15</v>
      </c>
      <c r="M45" s="195">
        <v>200</v>
      </c>
      <c r="N45" s="196">
        <f t="shared" si="1"/>
        <v>3000</v>
      </c>
      <c r="O45" s="197">
        <v>15</v>
      </c>
      <c r="P45" s="198">
        <v>200</v>
      </c>
      <c r="Q45" s="198">
        <v>3000</v>
      </c>
      <c r="R45" s="197">
        <v>15</v>
      </c>
      <c r="S45" s="198">
        <v>200</v>
      </c>
      <c r="T45" s="198">
        <v>3000</v>
      </c>
    </row>
    <row r="46" spans="1:20" ht="16.5" customHeight="1">
      <c r="A46" s="191" t="s">
        <v>554</v>
      </c>
      <c r="B46" s="192">
        <v>1</v>
      </c>
      <c r="C46" s="192">
        <f>B46*F7</f>
        <v>10</v>
      </c>
      <c r="D46" s="192">
        <v>2</v>
      </c>
      <c r="E46" s="193">
        <v>10</v>
      </c>
      <c r="F46" s="193">
        <v>0</v>
      </c>
      <c r="G46" s="192">
        <v>1</v>
      </c>
      <c r="H46" s="192">
        <f>G46*K7</f>
        <v>5</v>
      </c>
      <c r="I46" s="192">
        <v>2</v>
      </c>
      <c r="J46" s="193">
        <v>5</v>
      </c>
      <c r="K46" s="193">
        <v>0</v>
      </c>
      <c r="L46" s="194">
        <f t="shared" si="0"/>
        <v>0</v>
      </c>
      <c r="M46" s="195">
        <v>0</v>
      </c>
      <c r="N46" s="196">
        <f t="shared" si="1"/>
        <v>0</v>
      </c>
      <c r="O46" s="197">
        <v>0</v>
      </c>
      <c r="P46" s="198">
        <v>0</v>
      </c>
      <c r="Q46" s="198">
        <v>0</v>
      </c>
      <c r="R46" s="197">
        <v>0</v>
      </c>
      <c r="S46" s="198">
        <v>0</v>
      </c>
      <c r="T46" s="198">
        <v>0</v>
      </c>
    </row>
    <row r="47" spans="1:20" ht="24.75" customHeight="1">
      <c r="A47" s="191" t="s">
        <v>555</v>
      </c>
      <c r="B47" s="192">
        <v>1</v>
      </c>
      <c r="C47" s="192">
        <f>B47*F7</f>
        <v>10</v>
      </c>
      <c r="D47" s="192">
        <v>2</v>
      </c>
      <c r="E47" s="193">
        <v>10</v>
      </c>
      <c r="F47" s="193">
        <v>10</v>
      </c>
      <c r="G47" s="192">
        <v>1</v>
      </c>
      <c r="H47" s="192">
        <f>G47*K7</f>
        <v>5</v>
      </c>
      <c r="I47" s="192">
        <v>2</v>
      </c>
      <c r="J47" s="193">
        <v>5</v>
      </c>
      <c r="K47" s="193">
        <v>5</v>
      </c>
      <c r="L47" s="192">
        <f t="shared" si="0"/>
        <v>15</v>
      </c>
      <c r="M47" s="195">
        <v>250</v>
      </c>
      <c r="N47" s="196">
        <f t="shared" si="1"/>
        <v>3750</v>
      </c>
      <c r="O47" s="197">
        <v>15</v>
      </c>
      <c r="P47" s="198">
        <v>250</v>
      </c>
      <c r="Q47" s="198">
        <v>3750</v>
      </c>
      <c r="R47" s="197">
        <v>15</v>
      </c>
      <c r="S47" s="198">
        <v>250</v>
      </c>
      <c r="T47" s="198">
        <v>3750</v>
      </c>
    </row>
    <row r="48" spans="1:20" ht="11.25" customHeight="1">
      <c r="A48" s="191" t="s">
        <v>556</v>
      </c>
      <c r="B48" s="192">
        <v>2</v>
      </c>
      <c r="C48" s="192">
        <f>B48*F7</f>
        <v>20</v>
      </c>
      <c r="D48" s="192">
        <v>1</v>
      </c>
      <c r="E48" s="193">
        <v>20</v>
      </c>
      <c r="F48" s="193">
        <v>20</v>
      </c>
      <c r="G48" s="192">
        <v>2</v>
      </c>
      <c r="H48" s="192">
        <f>G48*K7</f>
        <v>10</v>
      </c>
      <c r="I48" s="192">
        <v>1</v>
      </c>
      <c r="J48" s="193">
        <v>10</v>
      </c>
      <c r="K48" s="193">
        <v>10</v>
      </c>
      <c r="L48" s="194">
        <f t="shared" si="0"/>
        <v>30</v>
      </c>
      <c r="M48" s="195">
        <v>200</v>
      </c>
      <c r="N48" s="196">
        <f t="shared" si="1"/>
        <v>6000</v>
      </c>
      <c r="O48" s="197">
        <v>30</v>
      </c>
      <c r="P48" s="198">
        <v>200</v>
      </c>
      <c r="Q48" s="198">
        <v>6000</v>
      </c>
      <c r="R48" s="197">
        <v>30</v>
      </c>
      <c r="S48" s="198">
        <v>200</v>
      </c>
      <c r="T48" s="198">
        <v>6000</v>
      </c>
    </row>
    <row r="49" spans="1:20" ht="37.5" customHeight="1">
      <c r="A49" s="191" t="s">
        <v>557</v>
      </c>
      <c r="B49" s="192">
        <v>1</v>
      </c>
      <c r="C49" s="192">
        <f>B49*F8</f>
        <v>5</v>
      </c>
      <c r="D49" s="192">
        <v>1</v>
      </c>
      <c r="E49" s="193">
        <v>5</v>
      </c>
      <c r="F49" s="193">
        <v>5</v>
      </c>
      <c r="G49" s="192">
        <v>1</v>
      </c>
      <c r="H49" s="192">
        <f>G49*K8</f>
        <v>2</v>
      </c>
      <c r="I49" s="192">
        <v>2</v>
      </c>
      <c r="J49" s="193">
        <v>2</v>
      </c>
      <c r="K49" s="193">
        <v>2</v>
      </c>
      <c r="L49" s="194">
        <f t="shared" si="0"/>
        <v>7</v>
      </c>
      <c r="M49" s="195">
        <v>150</v>
      </c>
      <c r="N49" s="196">
        <f t="shared" si="1"/>
        <v>1050</v>
      </c>
      <c r="O49" s="197">
        <v>7</v>
      </c>
      <c r="P49" s="198">
        <v>150</v>
      </c>
      <c r="Q49" s="198">
        <v>1050</v>
      </c>
      <c r="R49" s="197">
        <v>7</v>
      </c>
      <c r="S49" s="198">
        <v>150</v>
      </c>
      <c r="T49" s="198">
        <v>1050</v>
      </c>
    </row>
    <row r="50" spans="1:20" ht="18.75" customHeight="1">
      <c r="A50" s="191" t="s">
        <v>558</v>
      </c>
      <c r="B50" s="192">
        <v>1</v>
      </c>
      <c r="C50" s="192">
        <f>B50*F7</f>
        <v>10</v>
      </c>
      <c r="D50" s="192">
        <v>2</v>
      </c>
      <c r="E50" s="193">
        <v>10</v>
      </c>
      <c r="F50" s="193">
        <v>0</v>
      </c>
      <c r="G50" s="192">
        <v>1</v>
      </c>
      <c r="H50" s="192">
        <f>G50*K7</f>
        <v>5</v>
      </c>
      <c r="I50" s="192">
        <v>2</v>
      </c>
      <c r="J50" s="193">
        <v>5</v>
      </c>
      <c r="K50" s="193">
        <v>0</v>
      </c>
      <c r="L50" s="194">
        <f t="shared" si="0"/>
        <v>0</v>
      </c>
      <c r="M50" s="195">
        <v>150</v>
      </c>
      <c r="N50" s="196">
        <f t="shared" si="1"/>
        <v>0</v>
      </c>
      <c r="O50" s="197">
        <v>0</v>
      </c>
      <c r="P50" s="198">
        <v>150</v>
      </c>
      <c r="Q50" s="198">
        <v>0</v>
      </c>
      <c r="R50" s="197">
        <v>0</v>
      </c>
      <c r="S50" s="198">
        <v>150</v>
      </c>
      <c r="T50" s="198">
        <v>0</v>
      </c>
    </row>
    <row r="51" spans="1:20" ht="15" customHeight="1">
      <c r="A51" s="191" t="s">
        <v>559</v>
      </c>
      <c r="B51" s="192">
        <v>2</v>
      </c>
      <c r="C51" s="192">
        <f>B51*F9</f>
        <v>10</v>
      </c>
      <c r="D51" s="192">
        <v>2</v>
      </c>
      <c r="E51" s="193">
        <v>10</v>
      </c>
      <c r="F51" s="193">
        <v>10</v>
      </c>
      <c r="G51" s="192">
        <v>2</v>
      </c>
      <c r="H51" s="192">
        <f>G51*K9</f>
        <v>6</v>
      </c>
      <c r="I51" s="192">
        <v>2</v>
      </c>
      <c r="J51" s="193">
        <v>6</v>
      </c>
      <c r="K51" s="193">
        <v>6</v>
      </c>
      <c r="L51" s="194">
        <f t="shared" si="0"/>
        <v>16</v>
      </c>
      <c r="M51" s="195">
        <v>150</v>
      </c>
      <c r="N51" s="196">
        <f t="shared" si="1"/>
        <v>2400</v>
      </c>
      <c r="O51" s="197">
        <v>16</v>
      </c>
      <c r="P51" s="198">
        <v>150</v>
      </c>
      <c r="Q51" s="198">
        <v>2400</v>
      </c>
      <c r="R51" s="197">
        <v>16</v>
      </c>
      <c r="S51" s="198">
        <v>150</v>
      </c>
      <c r="T51" s="198">
        <v>2400</v>
      </c>
    </row>
    <row r="52" spans="1:20" ht="18.75" customHeight="1">
      <c r="A52" s="191" t="s">
        <v>560</v>
      </c>
      <c r="B52" s="192">
        <v>2</v>
      </c>
      <c r="C52" s="192">
        <f>B52*F7</f>
        <v>20</v>
      </c>
      <c r="D52" s="192">
        <v>1</v>
      </c>
      <c r="E52" s="193">
        <v>20</v>
      </c>
      <c r="F52" s="193">
        <v>10</v>
      </c>
      <c r="G52" s="192">
        <v>2</v>
      </c>
      <c r="H52" s="192">
        <f>G52*K7</f>
        <v>10</v>
      </c>
      <c r="I52" s="192">
        <v>1</v>
      </c>
      <c r="J52" s="193">
        <v>10</v>
      </c>
      <c r="K52" s="193">
        <v>5</v>
      </c>
      <c r="L52" s="194">
        <f t="shared" si="0"/>
        <v>15</v>
      </c>
      <c r="M52" s="195">
        <v>900</v>
      </c>
      <c r="N52" s="196">
        <f t="shared" si="1"/>
        <v>13500</v>
      </c>
      <c r="O52" s="197">
        <v>15</v>
      </c>
      <c r="P52" s="198">
        <v>900</v>
      </c>
      <c r="Q52" s="198">
        <v>13500</v>
      </c>
      <c r="R52" s="197">
        <v>15</v>
      </c>
      <c r="S52" s="198">
        <v>900</v>
      </c>
      <c r="T52" s="198">
        <v>13500</v>
      </c>
    </row>
    <row r="53" spans="1:20" ht="48.75" customHeight="1">
      <c r="A53" s="191" t="s">
        <v>561</v>
      </c>
      <c r="B53" s="192">
        <v>3</v>
      </c>
      <c r="C53" s="192">
        <f>B53*F7</f>
        <v>30</v>
      </c>
      <c r="D53" s="192">
        <v>1</v>
      </c>
      <c r="E53" s="193">
        <v>30</v>
      </c>
      <c r="F53" s="193">
        <v>0</v>
      </c>
      <c r="G53" s="192">
        <v>3</v>
      </c>
      <c r="H53" s="192">
        <f>G53*K7</f>
        <v>15</v>
      </c>
      <c r="I53" s="192">
        <v>1</v>
      </c>
      <c r="J53" s="193">
        <v>15</v>
      </c>
      <c r="K53" s="193">
        <v>0</v>
      </c>
      <c r="L53" s="194">
        <f>(C53-E53+F53)+(H53-J53+K53)</f>
        <v>0</v>
      </c>
      <c r="M53" s="195">
        <v>800</v>
      </c>
      <c r="N53" s="196">
        <f>L53*M53</f>
        <v>0</v>
      </c>
      <c r="O53" s="197">
        <v>0</v>
      </c>
      <c r="P53" s="198">
        <v>800</v>
      </c>
      <c r="Q53" s="198">
        <v>0</v>
      </c>
      <c r="R53" s="197">
        <v>0</v>
      </c>
      <c r="S53" s="198">
        <v>800</v>
      </c>
      <c r="T53" s="198">
        <v>0</v>
      </c>
    </row>
    <row r="54" spans="1:20" ht="19.5" customHeight="1">
      <c r="A54" s="191" t="s">
        <v>562</v>
      </c>
      <c r="B54" s="192">
        <v>4</v>
      </c>
      <c r="C54" s="192">
        <f>B54*F7</f>
        <v>40</v>
      </c>
      <c r="D54" s="192">
        <v>1</v>
      </c>
      <c r="E54" s="193">
        <v>40</v>
      </c>
      <c r="F54" s="193">
        <v>40</v>
      </c>
      <c r="G54" s="192">
        <v>4</v>
      </c>
      <c r="H54" s="192">
        <f>G54*K7</f>
        <v>20</v>
      </c>
      <c r="I54" s="192">
        <v>1</v>
      </c>
      <c r="J54" s="193">
        <v>20</v>
      </c>
      <c r="K54" s="193">
        <v>20</v>
      </c>
      <c r="L54" s="194">
        <f>(C54-E54+F54)+(H54-J54+K54)</f>
        <v>60</v>
      </c>
      <c r="M54" s="195">
        <v>150</v>
      </c>
      <c r="N54" s="196">
        <f>L54*M54</f>
        <v>9000</v>
      </c>
      <c r="O54" s="197">
        <v>60</v>
      </c>
      <c r="P54" s="198">
        <v>150</v>
      </c>
      <c r="Q54" s="198">
        <v>9000</v>
      </c>
      <c r="R54" s="197">
        <v>60</v>
      </c>
      <c r="S54" s="198">
        <v>150</v>
      </c>
      <c r="T54" s="198">
        <v>9000</v>
      </c>
    </row>
    <row r="55" spans="1:20" ht="24" customHeight="1">
      <c r="A55" s="191" t="s">
        <v>563</v>
      </c>
      <c r="B55" s="192">
        <v>1</v>
      </c>
      <c r="C55" s="192">
        <f>B55*F7</f>
        <v>10</v>
      </c>
      <c r="D55" s="192">
        <v>2</v>
      </c>
      <c r="E55" s="193">
        <v>10</v>
      </c>
      <c r="F55" s="193">
        <v>0</v>
      </c>
      <c r="G55" s="192">
        <v>1</v>
      </c>
      <c r="H55" s="192">
        <f>G55*K7</f>
        <v>5</v>
      </c>
      <c r="I55" s="192">
        <v>2</v>
      </c>
      <c r="J55" s="193">
        <v>5</v>
      </c>
      <c r="K55" s="193">
        <v>0</v>
      </c>
      <c r="L55" s="194">
        <f>(C55-E55+F55)+(H55-J55+K55)</f>
        <v>0</v>
      </c>
      <c r="M55" s="195">
        <v>300</v>
      </c>
      <c r="N55" s="196">
        <f>L55*M55</f>
        <v>0</v>
      </c>
      <c r="O55" s="197">
        <v>0</v>
      </c>
      <c r="P55" s="198">
        <v>300</v>
      </c>
      <c r="Q55" s="198">
        <v>0</v>
      </c>
      <c r="R55" s="197">
        <v>0</v>
      </c>
      <c r="S55" s="198">
        <v>300</v>
      </c>
      <c r="T55" s="198">
        <v>0</v>
      </c>
    </row>
    <row r="56" spans="1:20" ht="24.75" customHeight="1">
      <c r="A56" s="191" t="s">
        <v>564</v>
      </c>
      <c r="B56" s="192">
        <v>1</v>
      </c>
      <c r="C56" s="192">
        <f>B56*F7</f>
        <v>10</v>
      </c>
      <c r="D56" s="192">
        <v>1</v>
      </c>
      <c r="E56" s="193">
        <v>10</v>
      </c>
      <c r="F56" s="193">
        <v>10</v>
      </c>
      <c r="G56" s="192">
        <v>0</v>
      </c>
      <c r="H56" s="192">
        <f>G56*K7</f>
        <v>0</v>
      </c>
      <c r="I56" s="192">
        <v>0</v>
      </c>
      <c r="J56" s="193"/>
      <c r="K56" s="193"/>
      <c r="L56" s="194">
        <f>(C56-E56+F56)+(H56-J56+K56)</f>
        <v>10</v>
      </c>
      <c r="M56" s="195">
        <v>800</v>
      </c>
      <c r="N56" s="196">
        <f>L56*M56</f>
        <v>8000</v>
      </c>
      <c r="O56" s="197">
        <v>10</v>
      </c>
      <c r="P56" s="198">
        <v>800</v>
      </c>
      <c r="Q56" s="198">
        <v>8000</v>
      </c>
      <c r="R56" s="197">
        <v>10</v>
      </c>
      <c r="S56" s="198">
        <v>800</v>
      </c>
      <c r="T56" s="198">
        <v>8000</v>
      </c>
    </row>
    <row r="57" spans="1:20" ht="18.75" customHeight="1">
      <c r="A57" s="191" t="s">
        <v>565</v>
      </c>
      <c r="B57" s="192">
        <v>1</v>
      </c>
      <c r="C57" s="192">
        <f>B57*F7</f>
        <v>10</v>
      </c>
      <c r="D57" s="192">
        <v>5</v>
      </c>
      <c r="E57" s="193">
        <v>10</v>
      </c>
      <c r="F57" s="193">
        <v>10</v>
      </c>
      <c r="G57" s="192">
        <v>1</v>
      </c>
      <c r="H57" s="192">
        <f>G57*K7</f>
        <v>5</v>
      </c>
      <c r="I57" s="192">
        <v>5</v>
      </c>
      <c r="J57" s="193">
        <v>5</v>
      </c>
      <c r="K57" s="193">
        <v>5</v>
      </c>
      <c r="L57" s="194">
        <f>(C57-E57+F57)+(H57-J57+K57)</f>
        <v>15</v>
      </c>
      <c r="M57" s="195">
        <v>500</v>
      </c>
      <c r="N57" s="196">
        <f>L57*M57</f>
        <v>7500</v>
      </c>
      <c r="O57" s="197">
        <v>15</v>
      </c>
      <c r="P57" s="198">
        <v>500</v>
      </c>
      <c r="Q57" s="198">
        <v>7500</v>
      </c>
      <c r="R57" s="197">
        <v>15</v>
      </c>
      <c r="S57" s="198">
        <v>500</v>
      </c>
      <c r="T57" s="198">
        <v>7500</v>
      </c>
    </row>
    <row r="58" spans="1:20" ht="16.5" customHeight="1">
      <c r="A58" s="191" t="s">
        <v>566</v>
      </c>
      <c r="B58" s="192">
        <v>1</v>
      </c>
      <c r="C58" s="192">
        <f>B58*F7</f>
        <v>10</v>
      </c>
      <c r="D58" s="192"/>
      <c r="E58" s="193">
        <v>0</v>
      </c>
      <c r="F58" s="193">
        <v>0</v>
      </c>
      <c r="G58" s="192">
        <v>1</v>
      </c>
      <c r="H58" s="192">
        <f>G58*K7</f>
        <v>5</v>
      </c>
      <c r="I58" s="192"/>
      <c r="J58" s="193">
        <v>5</v>
      </c>
      <c r="K58" s="193"/>
      <c r="L58" s="194">
        <f t="shared" ref="L58:L79" si="2">(C58-E58+F58)+(H58-J58+K58)</f>
        <v>10</v>
      </c>
      <c r="M58" s="195">
        <v>1200</v>
      </c>
      <c r="N58" s="196">
        <f t="shared" ref="N58:N80" si="3">L58*M58</f>
        <v>12000</v>
      </c>
      <c r="O58" s="197">
        <v>10</v>
      </c>
      <c r="P58" s="198">
        <v>1200</v>
      </c>
      <c r="Q58" s="198">
        <f>O58*P58</f>
        <v>12000</v>
      </c>
      <c r="R58" s="197">
        <v>10</v>
      </c>
      <c r="S58" s="198">
        <v>1200</v>
      </c>
      <c r="T58" s="198">
        <v>12000</v>
      </c>
    </row>
    <row r="59" spans="1:20" ht="16.5" customHeight="1">
      <c r="A59" s="191" t="s">
        <v>567</v>
      </c>
      <c r="B59" s="192">
        <v>1</v>
      </c>
      <c r="C59" s="192">
        <f>B59*F7</f>
        <v>10</v>
      </c>
      <c r="D59" s="192"/>
      <c r="E59" s="193">
        <v>10</v>
      </c>
      <c r="F59" s="193">
        <v>5</v>
      </c>
      <c r="G59" s="192">
        <v>1</v>
      </c>
      <c r="H59" s="192">
        <f>G59*K7</f>
        <v>5</v>
      </c>
      <c r="I59" s="192"/>
      <c r="J59" s="193">
        <v>5</v>
      </c>
      <c r="K59" s="193">
        <v>0</v>
      </c>
      <c r="L59" s="194">
        <f>(C59-E59+F59)+(H59-J59+K59)</f>
        <v>5</v>
      </c>
      <c r="M59" s="195">
        <v>780</v>
      </c>
      <c r="N59" s="196">
        <f t="shared" si="3"/>
        <v>3900</v>
      </c>
      <c r="O59" s="197">
        <v>5</v>
      </c>
      <c r="P59" s="198">
        <v>780</v>
      </c>
      <c r="Q59" s="198">
        <f>O59*P59</f>
        <v>3900</v>
      </c>
      <c r="R59" s="197">
        <v>5</v>
      </c>
      <c r="S59" s="198">
        <v>780</v>
      </c>
      <c r="T59" s="198">
        <v>3900</v>
      </c>
    </row>
    <row r="60" spans="1:20" ht="15">
      <c r="A60" s="191" t="s">
        <v>568</v>
      </c>
      <c r="B60" s="192">
        <v>2</v>
      </c>
      <c r="C60" s="192">
        <f>B60*F7</f>
        <v>20</v>
      </c>
      <c r="D60" s="192"/>
      <c r="E60" s="193">
        <v>20</v>
      </c>
      <c r="F60" s="193"/>
      <c r="G60" s="192">
        <v>2</v>
      </c>
      <c r="H60" s="192">
        <f>G60*K7</f>
        <v>10</v>
      </c>
      <c r="I60" s="192"/>
      <c r="J60" s="193">
        <v>10</v>
      </c>
      <c r="K60" s="193"/>
      <c r="L60" s="194">
        <f t="shared" si="2"/>
        <v>0</v>
      </c>
      <c r="M60" s="195"/>
      <c r="N60" s="196">
        <f t="shared" si="3"/>
        <v>0</v>
      </c>
      <c r="O60" s="197">
        <v>0</v>
      </c>
      <c r="P60" s="198"/>
      <c r="Q60" s="198">
        <v>0</v>
      </c>
      <c r="R60" s="197">
        <v>0</v>
      </c>
      <c r="S60" s="198"/>
      <c r="T60" s="198">
        <v>0</v>
      </c>
    </row>
    <row r="61" spans="1:20" ht="10.5" customHeight="1">
      <c r="A61" s="191" t="s">
        <v>569</v>
      </c>
      <c r="B61" s="192">
        <v>1</v>
      </c>
      <c r="C61" s="192">
        <v>15</v>
      </c>
      <c r="D61" s="192"/>
      <c r="E61" s="193">
        <v>0</v>
      </c>
      <c r="F61" s="193"/>
      <c r="G61" s="192">
        <v>1</v>
      </c>
      <c r="H61" s="192">
        <f>G61*K7</f>
        <v>5</v>
      </c>
      <c r="I61" s="192"/>
      <c r="J61" s="193">
        <v>5</v>
      </c>
      <c r="K61" s="193"/>
      <c r="L61" s="194">
        <f t="shared" si="2"/>
        <v>15</v>
      </c>
      <c r="M61" s="195">
        <v>2500</v>
      </c>
      <c r="N61" s="196">
        <f t="shared" si="3"/>
        <v>37500</v>
      </c>
      <c r="O61" s="197">
        <v>15</v>
      </c>
      <c r="P61" s="198">
        <v>2500</v>
      </c>
      <c r="Q61" s="198">
        <v>37500</v>
      </c>
      <c r="R61" s="197">
        <v>15</v>
      </c>
      <c r="S61" s="198">
        <v>2500</v>
      </c>
      <c r="T61" s="198">
        <v>37500</v>
      </c>
    </row>
    <row r="62" spans="1:20" ht="15">
      <c r="A62" s="191" t="s">
        <v>570</v>
      </c>
      <c r="B62" s="192">
        <v>2</v>
      </c>
      <c r="C62" s="192">
        <f>B62*F7</f>
        <v>20</v>
      </c>
      <c r="D62" s="192"/>
      <c r="E62" s="193">
        <v>20</v>
      </c>
      <c r="F62" s="193">
        <v>10</v>
      </c>
      <c r="G62" s="192">
        <v>4</v>
      </c>
      <c r="H62" s="192">
        <f>G62*K7</f>
        <v>20</v>
      </c>
      <c r="I62" s="192"/>
      <c r="J62" s="193">
        <v>20</v>
      </c>
      <c r="K62" s="193">
        <v>10</v>
      </c>
      <c r="L62" s="194">
        <f t="shared" si="2"/>
        <v>20</v>
      </c>
      <c r="M62" s="195">
        <v>400</v>
      </c>
      <c r="N62" s="196">
        <f t="shared" si="3"/>
        <v>8000</v>
      </c>
      <c r="O62" s="197">
        <v>20</v>
      </c>
      <c r="P62" s="198">
        <v>400</v>
      </c>
      <c r="Q62" s="198">
        <v>8000</v>
      </c>
      <c r="R62" s="197">
        <v>20</v>
      </c>
      <c r="S62" s="198">
        <v>400</v>
      </c>
      <c r="T62" s="198">
        <v>8000</v>
      </c>
    </row>
    <row r="63" spans="1:20" ht="15">
      <c r="A63" s="191" t="s">
        <v>571</v>
      </c>
      <c r="B63" s="192">
        <v>3</v>
      </c>
      <c r="C63" s="192">
        <f>B63*F7</f>
        <v>30</v>
      </c>
      <c r="D63" s="192"/>
      <c r="E63" s="193">
        <v>30</v>
      </c>
      <c r="F63" s="193">
        <v>10</v>
      </c>
      <c r="G63" s="192">
        <v>6</v>
      </c>
      <c r="H63" s="192">
        <f>G63*K7</f>
        <v>30</v>
      </c>
      <c r="I63" s="192"/>
      <c r="J63" s="193">
        <v>30</v>
      </c>
      <c r="K63" s="193">
        <v>20</v>
      </c>
      <c r="L63" s="194">
        <f t="shared" si="2"/>
        <v>30</v>
      </c>
      <c r="M63" s="195">
        <v>200</v>
      </c>
      <c r="N63" s="196">
        <f t="shared" si="3"/>
        <v>6000</v>
      </c>
      <c r="O63" s="197">
        <v>30</v>
      </c>
      <c r="P63" s="198">
        <v>200</v>
      </c>
      <c r="Q63" s="198">
        <v>6000</v>
      </c>
      <c r="R63" s="197">
        <v>30</v>
      </c>
      <c r="S63" s="198">
        <v>200</v>
      </c>
      <c r="T63" s="198">
        <v>6000</v>
      </c>
    </row>
    <row r="64" spans="1:20" ht="17.25" customHeight="1">
      <c r="A64" s="191" t="s">
        <v>572</v>
      </c>
      <c r="B64" s="192">
        <v>3</v>
      </c>
      <c r="C64" s="192">
        <f>B64*F7</f>
        <v>30</v>
      </c>
      <c r="D64" s="192"/>
      <c r="E64" s="193">
        <v>30</v>
      </c>
      <c r="F64" s="193">
        <v>30</v>
      </c>
      <c r="G64" s="192">
        <v>6</v>
      </c>
      <c r="H64" s="192">
        <f>G64*K7</f>
        <v>30</v>
      </c>
      <c r="I64" s="192"/>
      <c r="J64" s="193">
        <v>30</v>
      </c>
      <c r="K64" s="193">
        <v>5</v>
      </c>
      <c r="L64" s="194">
        <f t="shared" si="2"/>
        <v>35</v>
      </c>
      <c r="M64" s="195">
        <v>90</v>
      </c>
      <c r="N64" s="196">
        <f t="shared" si="3"/>
        <v>3150</v>
      </c>
      <c r="O64" s="197">
        <v>35</v>
      </c>
      <c r="P64" s="198">
        <v>90</v>
      </c>
      <c r="Q64" s="198">
        <v>3150</v>
      </c>
      <c r="R64" s="197">
        <v>35</v>
      </c>
      <c r="S64" s="198">
        <v>90</v>
      </c>
      <c r="T64" s="198">
        <v>3150</v>
      </c>
    </row>
    <row r="65" spans="1:20" ht="12.75" customHeight="1">
      <c r="A65" s="191" t="s">
        <v>573</v>
      </c>
      <c r="B65" s="192">
        <v>1</v>
      </c>
      <c r="C65" s="192">
        <f>B65*F7</f>
        <v>10</v>
      </c>
      <c r="D65" s="192"/>
      <c r="E65" s="193">
        <v>10</v>
      </c>
      <c r="F65" s="193">
        <v>0</v>
      </c>
      <c r="G65" s="192">
        <v>1</v>
      </c>
      <c r="H65" s="192">
        <f>G65*K7</f>
        <v>5</v>
      </c>
      <c r="I65" s="192"/>
      <c r="J65" s="193">
        <v>5</v>
      </c>
      <c r="K65" s="193">
        <v>0</v>
      </c>
      <c r="L65" s="194">
        <f t="shared" si="2"/>
        <v>0</v>
      </c>
      <c r="M65" s="195">
        <v>120</v>
      </c>
      <c r="N65" s="196">
        <f t="shared" si="3"/>
        <v>0</v>
      </c>
      <c r="O65" s="197">
        <v>0</v>
      </c>
      <c r="P65" s="198">
        <v>120</v>
      </c>
      <c r="Q65" s="198">
        <v>0</v>
      </c>
      <c r="R65" s="197">
        <v>0</v>
      </c>
      <c r="S65" s="198">
        <v>120</v>
      </c>
      <c r="T65" s="198">
        <v>0</v>
      </c>
    </row>
    <row r="66" spans="1:20" ht="14.25" customHeight="1">
      <c r="A66" s="191" t="s">
        <v>574</v>
      </c>
      <c r="B66" s="192">
        <v>3</v>
      </c>
      <c r="C66" s="192">
        <f>B66*F7</f>
        <v>30</v>
      </c>
      <c r="D66" s="192"/>
      <c r="E66" s="193">
        <v>30</v>
      </c>
      <c r="F66" s="193">
        <v>28</v>
      </c>
      <c r="G66" s="192">
        <v>3</v>
      </c>
      <c r="H66" s="192">
        <f>G66*K7</f>
        <v>15</v>
      </c>
      <c r="I66" s="192"/>
      <c r="J66" s="193">
        <v>18</v>
      </c>
      <c r="K66" s="193">
        <v>10</v>
      </c>
      <c r="L66" s="194">
        <f t="shared" si="2"/>
        <v>35</v>
      </c>
      <c r="M66" s="195">
        <v>230</v>
      </c>
      <c r="N66" s="196">
        <f t="shared" si="3"/>
        <v>8050</v>
      </c>
      <c r="O66" s="197">
        <v>35</v>
      </c>
      <c r="P66" s="198">
        <v>230</v>
      </c>
      <c r="Q66" s="198">
        <v>8050</v>
      </c>
      <c r="R66" s="197">
        <v>35</v>
      </c>
      <c r="S66" s="198">
        <v>230</v>
      </c>
      <c r="T66" s="198">
        <v>8050</v>
      </c>
    </row>
    <row r="67" spans="1:20" ht="16.5" customHeight="1">
      <c r="A67" s="191" t="s">
        <v>575</v>
      </c>
      <c r="B67" s="192">
        <v>4</v>
      </c>
      <c r="C67" s="192">
        <f>B67*F7</f>
        <v>40</v>
      </c>
      <c r="D67" s="192"/>
      <c r="E67" s="193">
        <v>40</v>
      </c>
      <c r="F67" s="193">
        <v>20</v>
      </c>
      <c r="G67" s="192">
        <v>4</v>
      </c>
      <c r="H67" s="192">
        <f>G67*K7</f>
        <v>20</v>
      </c>
      <c r="I67" s="192"/>
      <c r="J67" s="193">
        <v>20</v>
      </c>
      <c r="K67" s="193">
        <v>20</v>
      </c>
      <c r="L67" s="194">
        <f t="shared" si="2"/>
        <v>40</v>
      </c>
      <c r="M67" s="195">
        <v>150</v>
      </c>
      <c r="N67" s="196">
        <f t="shared" si="3"/>
        <v>6000</v>
      </c>
      <c r="O67" s="197">
        <v>40</v>
      </c>
      <c r="P67" s="198">
        <v>150</v>
      </c>
      <c r="Q67" s="198">
        <v>6000</v>
      </c>
      <c r="R67" s="197">
        <v>40</v>
      </c>
      <c r="S67" s="198">
        <v>150</v>
      </c>
      <c r="T67" s="198">
        <v>6000</v>
      </c>
    </row>
    <row r="68" spans="1:20" ht="15" customHeight="1">
      <c r="A68" s="191" t="s">
        <v>576</v>
      </c>
      <c r="B68" s="192">
        <v>1</v>
      </c>
      <c r="C68" s="192">
        <f>B68*F7</f>
        <v>10</v>
      </c>
      <c r="D68" s="192"/>
      <c r="E68" s="193">
        <v>10</v>
      </c>
      <c r="F68" s="193">
        <v>3</v>
      </c>
      <c r="G68" s="192">
        <v>1</v>
      </c>
      <c r="H68" s="192">
        <f>G68*K7</f>
        <v>5</v>
      </c>
      <c r="I68" s="192"/>
      <c r="J68" s="193">
        <v>5</v>
      </c>
      <c r="K68" s="193"/>
      <c r="L68" s="194">
        <v>12</v>
      </c>
      <c r="M68" s="195">
        <v>2600</v>
      </c>
      <c r="N68" s="196">
        <f t="shared" si="3"/>
        <v>31200</v>
      </c>
      <c r="O68" s="197">
        <v>12</v>
      </c>
      <c r="P68" s="198">
        <v>2600</v>
      </c>
      <c r="Q68" s="198">
        <v>31200</v>
      </c>
      <c r="R68" s="197">
        <v>12</v>
      </c>
      <c r="S68" s="198">
        <v>2600</v>
      </c>
      <c r="T68" s="198">
        <v>31200</v>
      </c>
    </row>
    <row r="69" spans="1:20" ht="34.5" customHeight="1">
      <c r="A69" s="199" t="s">
        <v>507</v>
      </c>
      <c r="B69" s="192"/>
      <c r="C69" s="192"/>
      <c r="D69" s="192"/>
      <c r="E69" s="193"/>
      <c r="F69" s="193"/>
      <c r="G69" s="192"/>
      <c r="H69" s="192"/>
      <c r="I69" s="192"/>
      <c r="J69" s="193"/>
      <c r="K69" s="193"/>
      <c r="L69" s="194"/>
      <c r="M69" s="195"/>
      <c r="N69" s="196"/>
      <c r="O69" s="197"/>
      <c r="P69" s="198"/>
      <c r="Q69" s="198"/>
      <c r="R69" s="197"/>
      <c r="S69" s="198"/>
      <c r="T69" s="198"/>
    </row>
    <row r="70" spans="1:20" ht="21.75" customHeight="1">
      <c r="A70" s="191" t="s">
        <v>566</v>
      </c>
      <c r="B70" s="192">
        <v>1</v>
      </c>
      <c r="C70" s="192">
        <f>B70*R7</f>
        <v>10</v>
      </c>
      <c r="D70" s="192"/>
      <c r="E70" s="193">
        <v>0</v>
      </c>
      <c r="F70" s="193">
        <v>0</v>
      </c>
      <c r="G70" s="192">
        <v>1</v>
      </c>
      <c r="H70" s="192">
        <f>5*G70</f>
        <v>5</v>
      </c>
      <c r="I70" s="192"/>
      <c r="J70" s="193">
        <f>H70</f>
        <v>5</v>
      </c>
      <c r="K70" s="193"/>
      <c r="L70" s="194">
        <f t="shared" si="2"/>
        <v>10</v>
      </c>
      <c r="M70" s="195">
        <v>1200</v>
      </c>
      <c r="N70" s="196">
        <f t="shared" si="3"/>
        <v>12000</v>
      </c>
      <c r="O70" s="197">
        <v>10</v>
      </c>
      <c r="P70" s="198">
        <v>1200</v>
      </c>
      <c r="Q70" s="198">
        <v>12000</v>
      </c>
      <c r="R70" s="197">
        <v>10</v>
      </c>
      <c r="S70" s="198">
        <v>1200</v>
      </c>
      <c r="T70" s="198">
        <f>R70*S70</f>
        <v>12000</v>
      </c>
    </row>
    <row r="71" spans="1:20" ht="15">
      <c r="A71" s="191" t="s">
        <v>567</v>
      </c>
      <c r="B71" s="192">
        <v>1</v>
      </c>
      <c r="C71" s="192">
        <v>10</v>
      </c>
      <c r="D71" s="192"/>
      <c r="E71" s="193">
        <v>10</v>
      </c>
      <c r="F71" s="193">
        <v>10</v>
      </c>
      <c r="G71" s="192">
        <v>1</v>
      </c>
      <c r="H71" s="192">
        <f t="shared" ref="H71:H80" si="4">5*G71</f>
        <v>5</v>
      </c>
      <c r="I71" s="192"/>
      <c r="J71" s="193">
        <f t="shared" ref="J71:J80" si="5">H71</f>
        <v>5</v>
      </c>
      <c r="K71" s="193"/>
      <c r="L71" s="194">
        <f t="shared" si="2"/>
        <v>10</v>
      </c>
      <c r="M71" s="195">
        <v>300</v>
      </c>
      <c r="N71" s="196">
        <f t="shared" si="3"/>
        <v>3000</v>
      </c>
      <c r="O71" s="197">
        <v>10</v>
      </c>
      <c r="P71" s="198">
        <v>300</v>
      </c>
      <c r="Q71" s="198">
        <v>3000</v>
      </c>
      <c r="R71" s="197">
        <v>10</v>
      </c>
      <c r="S71" s="198">
        <v>300</v>
      </c>
      <c r="T71" s="198">
        <v>3000</v>
      </c>
    </row>
    <row r="72" spans="1:20" ht="15">
      <c r="A72" s="191" t="s">
        <v>568</v>
      </c>
      <c r="B72" s="192">
        <v>2</v>
      </c>
      <c r="C72" s="192">
        <v>20</v>
      </c>
      <c r="D72" s="192"/>
      <c r="E72" s="193">
        <v>0</v>
      </c>
      <c r="F72" s="193">
        <v>0</v>
      </c>
      <c r="G72" s="192">
        <v>2</v>
      </c>
      <c r="H72" s="192">
        <f t="shared" si="4"/>
        <v>10</v>
      </c>
      <c r="I72" s="192"/>
      <c r="J72" s="193">
        <f t="shared" si="5"/>
        <v>10</v>
      </c>
      <c r="K72" s="193"/>
      <c r="L72" s="194">
        <v>20</v>
      </c>
      <c r="M72" s="195">
        <v>2400</v>
      </c>
      <c r="N72" s="196">
        <f t="shared" si="3"/>
        <v>48000</v>
      </c>
      <c r="O72" s="197">
        <v>20</v>
      </c>
      <c r="P72" s="198">
        <v>2400</v>
      </c>
      <c r="Q72" s="198">
        <v>48000</v>
      </c>
      <c r="R72" s="197">
        <v>20</v>
      </c>
      <c r="S72" s="198">
        <v>2400</v>
      </c>
      <c r="T72" s="198">
        <v>48000</v>
      </c>
    </row>
    <row r="73" spans="1:20" ht="16.5" customHeight="1">
      <c r="A73" s="191" t="s">
        <v>569</v>
      </c>
      <c r="B73" s="192">
        <v>1</v>
      </c>
      <c r="C73" s="192">
        <v>10</v>
      </c>
      <c r="D73" s="192"/>
      <c r="E73" s="193">
        <v>0</v>
      </c>
      <c r="F73" s="193">
        <v>0</v>
      </c>
      <c r="G73" s="192">
        <v>1</v>
      </c>
      <c r="H73" s="192">
        <f t="shared" si="4"/>
        <v>5</v>
      </c>
      <c r="I73" s="192"/>
      <c r="J73" s="193">
        <f t="shared" si="5"/>
        <v>5</v>
      </c>
      <c r="K73" s="193"/>
      <c r="L73" s="194">
        <f t="shared" si="2"/>
        <v>10</v>
      </c>
      <c r="M73" s="195">
        <v>2500</v>
      </c>
      <c r="N73" s="196">
        <f t="shared" si="3"/>
        <v>25000</v>
      </c>
      <c r="O73" s="197">
        <v>10</v>
      </c>
      <c r="P73" s="198">
        <v>2500</v>
      </c>
      <c r="Q73" s="198">
        <f>O73*P73</f>
        <v>25000</v>
      </c>
      <c r="R73" s="197">
        <v>10</v>
      </c>
      <c r="S73" s="198">
        <v>2500</v>
      </c>
      <c r="T73" s="198">
        <f>R73*S73</f>
        <v>25000</v>
      </c>
    </row>
    <row r="74" spans="1:20" ht="15.75" customHeight="1">
      <c r="A74" s="191" t="s">
        <v>570</v>
      </c>
      <c r="B74" s="192">
        <v>2</v>
      </c>
      <c r="C74" s="192">
        <v>20</v>
      </c>
      <c r="D74" s="192"/>
      <c r="E74" s="193">
        <v>20</v>
      </c>
      <c r="F74" s="193">
        <v>10</v>
      </c>
      <c r="G74" s="192">
        <v>4</v>
      </c>
      <c r="H74" s="192">
        <f t="shared" si="4"/>
        <v>20</v>
      </c>
      <c r="I74" s="192"/>
      <c r="J74" s="193">
        <f t="shared" si="5"/>
        <v>20</v>
      </c>
      <c r="K74" s="193"/>
      <c r="L74" s="194">
        <f t="shared" si="2"/>
        <v>10</v>
      </c>
      <c r="M74" s="195">
        <v>400</v>
      </c>
      <c r="N74" s="196">
        <f t="shared" si="3"/>
        <v>4000</v>
      </c>
      <c r="O74" s="197">
        <v>10</v>
      </c>
      <c r="P74" s="198">
        <v>400</v>
      </c>
      <c r="Q74" s="198">
        <v>4000</v>
      </c>
      <c r="R74" s="197">
        <v>10</v>
      </c>
      <c r="S74" s="198">
        <v>400</v>
      </c>
      <c r="T74" s="198">
        <v>4000</v>
      </c>
    </row>
    <row r="75" spans="1:20" ht="15">
      <c r="A75" s="191" t="s">
        <v>571</v>
      </c>
      <c r="B75" s="192">
        <v>3</v>
      </c>
      <c r="C75" s="192">
        <v>30</v>
      </c>
      <c r="D75" s="192"/>
      <c r="E75" s="193">
        <v>30</v>
      </c>
      <c r="F75" s="193">
        <v>10</v>
      </c>
      <c r="G75" s="192">
        <v>6</v>
      </c>
      <c r="H75" s="192">
        <f t="shared" si="4"/>
        <v>30</v>
      </c>
      <c r="I75" s="192"/>
      <c r="J75" s="193">
        <f t="shared" si="5"/>
        <v>30</v>
      </c>
      <c r="K75" s="193"/>
      <c r="L75" s="194">
        <f t="shared" si="2"/>
        <v>10</v>
      </c>
      <c r="M75" s="195">
        <v>200</v>
      </c>
      <c r="N75" s="196">
        <f t="shared" si="3"/>
        <v>2000</v>
      </c>
      <c r="O75" s="197">
        <v>10</v>
      </c>
      <c r="P75" s="198">
        <v>200</v>
      </c>
      <c r="Q75" s="198">
        <v>2000</v>
      </c>
      <c r="R75" s="197">
        <v>10</v>
      </c>
      <c r="S75" s="198">
        <v>200</v>
      </c>
      <c r="T75" s="198">
        <v>2000</v>
      </c>
    </row>
    <row r="76" spans="1:20" ht="15.75" customHeight="1">
      <c r="A76" s="191" t="s">
        <v>572</v>
      </c>
      <c r="B76" s="192">
        <v>3</v>
      </c>
      <c r="C76" s="192">
        <v>30</v>
      </c>
      <c r="D76" s="192"/>
      <c r="E76" s="193">
        <v>30</v>
      </c>
      <c r="F76" s="193">
        <v>10</v>
      </c>
      <c r="G76" s="192">
        <v>6</v>
      </c>
      <c r="H76" s="192">
        <f t="shared" si="4"/>
        <v>30</v>
      </c>
      <c r="I76" s="192"/>
      <c r="J76" s="193">
        <f t="shared" si="5"/>
        <v>30</v>
      </c>
      <c r="K76" s="193"/>
      <c r="L76" s="194">
        <f t="shared" si="2"/>
        <v>10</v>
      </c>
      <c r="M76" s="195">
        <v>90</v>
      </c>
      <c r="N76" s="196">
        <f t="shared" si="3"/>
        <v>900</v>
      </c>
      <c r="O76" s="197">
        <v>10</v>
      </c>
      <c r="P76" s="198">
        <v>90</v>
      </c>
      <c r="Q76" s="198">
        <v>900</v>
      </c>
      <c r="R76" s="197">
        <v>10</v>
      </c>
      <c r="S76" s="198">
        <v>90</v>
      </c>
      <c r="T76" s="198">
        <v>900</v>
      </c>
    </row>
    <row r="77" spans="1:20" ht="18.75" customHeight="1">
      <c r="A77" s="191" t="s">
        <v>573</v>
      </c>
      <c r="B77" s="192">
        <v>1</v>
      </c>
      <c r="C77" s="192">
        <v>10</v>
      </c>
      <c r="D77" s="192"/>
      <c r="E77" s="193">
        <v>0</v>
      </c>
      <c r="F77" s="193">
        <v>0</v>
      </c>
      <c r="G77" s="192">
        <v>1</v>
      </c>
      <c r="H77" s="192">
        <f t="shared" si="4"/>
        <v>5</v>
      </c>
      <c r="I77" s="192"/>
      <c r="J77" s="193">
        <f t="shared" si="5"/>
        <v>5</v>
      </c>
      <c r="K77" s="193"/>
      <c r="L77" s="194">
        <f t="shared" si="2"/>
        <v>10</v>
      </c>
      <c r="M77" s="195">
        <v>400</v>
      </c>
      <c r="N77" s="196">
        <f t="shared" si="3"/>
        <v>4000</v>
      </c>
      <c r="O77" s="197">
        <v>10</v>
      </c>
      <c r="P77" s="198">
        <v>400</v>
      </c>
      <c r="Q77" s="198">
        <v>4000</v>
      </c>
      <c r="R77" s="197">
        <v>10</v>
      </c>
      <c r="S77" s="198">
        <v>400</v>
      </c>
      <c r="T77" s="198">
        <v>4000</v>
      </c>
    </row>
    <row r="78" spans="1:20" ht="23.25" customHeight="1">
      <c r="A78" s="191" t="s">
        <v>574</v>
      </c>
      <c r="B78" s="192">
        <v>3</v>
      </c>
      <c r="C78" s="192">
        <v>30</v>
      </c>
      <c r="D78" s="192"/>
      <c r="E78" s="193">
        <v>30</v>
      </c>
      <c r="F78" s="193">
        <v>15</v>
      </c>
      <c r="G78" s="192">
        <v>3</v>
      </c>
      <c r="H78" s="192">
        <f t="shared" si="4"/>
        <v>15</v>
      </c>
      <c r="I78" s="192"/>
      <c r="J78" s="193">
        <f t="shared" si="5"/>
        <v>15</v>
      </c>
      <c r="K78" s="193"/>
      <c r="L78" s="194">
        <f t="shared" si="2"/>
        <v>15</v>
      </c>
      <c r="M78" s="195">
        <v>230</v>
      </c>
      <c r="N78" s="196">
        <f t="shared" si="3"/>
        <v>3450</v>
      </c>
      <c r="O78" s="197">
        <v>15</v>
      </c>
      <c r="P78" s="198">
        <v>230</v>
      </c>
      <c r="Q78" s="198">
        <v>3450</v>
      </c>
      <c r="R78" s="197">
        <v>15</v>
      </c>
      <c r="S78" s="198">
        <v>230</v>
      </c>
      <c r="T78" s="198">
        <v>3450</v>
      </c>
    </row>
    <row r="79" spans="1:20" ht="17.25" customHeight="1">
      <c r="A79" s="191" t="s">
        <v>575</v>
      </c>
      <c r="B79" s="192">
        <v>4</v>
      </c>
      <c r="C79" s="192">
        <v>40</v>
      </c>
      <c r="D79" s="192"/>
      <c r="E79" s="193">
        <v>0</v>
      </c>
      <c r="F79" s="193">
        <v>0</v>
      </c>
      <c r="G79" s="192">
        <v>4</v>
      </c>
      <c r="H79" s="192">
        <f t="shared" si="4"/>
        <v>20</v>
      </c>
      <c r="I79" s="192"/>
      <c r="J79" s="193">
        <f t="shared" si="5"/>
        <v>20</v>
      </c>
      <c r="K79" s="193"/>
      <c r="L79" s="194">
        <f t="shared" si="2"/>
        <v>40</v>
      </c>
      <c r="M79" s="195">
        <v>700</v>
      </c>
      <c r="N79" s="196">
        <f t="shared" si="3"/>
        <v>28000</v>
      </c>
      <c r="O79" s="197">
        <v>40</v>
      </c>
      <c r="P79" s="198">
        <v>700</v>
      </c>
      <c r="Q79" s="198">
        <v>28000</v>
      </c>
      <c r="R79" s="197">
        <v>40</v>
      </c>
      <c r="S79" s="198">
        <v>700</v>
      </c>
      <c r="T79" s="198">
        <v>28000</v>
      </c>
    </row>
    <row r="80" spans="1:20" ht="24.75" customHeight="1">
      <c r="A80" s="191" t="s">
        <v>576</v>
      </c>
      <c r="B80" s="192">
        <v>1</v>
      </c>
      <c r="C80" s="192">
        <v>10</v>
      </c>
      <c r="D80" s="192"/>
      <c r="E80" s="193">
        <v>0</v>
      </c>
      <c r="F80" s="193">
        <v>0</v>
      </c>
      <c r="G80" s="192">
        <v>1</v>
      </c>
      <c r="H80" s="192">
        <f t="shared" si="4"/>
        <v>5</v>
      </c>
      <c r="I80" s="192"/>
      <c r="J80" s="193">
        <f t="shared" si="5"/>
        <v>5</v>
      </c>
      <c r="K80" s="193"/>
      <c r="L80" s="194">
        <v>10</v>
      </c>
      <c r="M80" s="195">
        <v>2600</v>
      </c>
      <c r="N80" s="196">
        <f t="shared" si="3"/>
        <v>26000</v>
      </c>
      <c r="O80" s="197">
        <v>10</v>
      </c>
      <c r="P80" s="198">
        <v>2600</v>
      </c>
      <c r="Q80" s="198">
        <v>26000</v>
      </c>
      <c r="R80" s="197">
        <v>10</v>
      </c>
      <c r="S80" s="198">
        <v>2600</v>
      </c>
      <c r="T80" s="198">
        <v>26000</v>
      </c>
    </row>
    <row r="81" spans="1:20" s="206" customFormat="1" ht="15">
      <c r="A81" s="200" t="s">
        <v>2</v>
      </c>
      <c r="B81" s="201" t="s">
        <v>21</v>
      </c>
      <c r="C81" s="201" t="s">
        <v>21</v>
      </c>
      <c r="D81" s="201"/>
      <c r="E81" s="201" t="s">
        <v>21</v>
      </c>
      <c r="F81" s="201" t="s">
        <v>21</v>
      </c>
      <c r="G81" s="201" t="s">
        <v>21</v>
      </c>
      <c r="H81" s="201" t="s">
        <v>21</v>
      </c>
      <c r="I81" s="201"/>
      <c r="J81" s="201" t="s">
        <v>21</v>
      </c>
      <c r="K81" s="201" t="s">
        <v>21</v>
      </c>
      <c r="L81" s="202" t="s">
        <v>21</v>
      </c>
      <c r="M81" s="202" t="s">
        <v>21</v>
      </c>
      <c r="N81" s="203">
        <f>SUM(N14:N80)</f>
        <v>570000</v>
      </c>
      <c r="O81" s="204" t="s">
        <v>21</v>
      </c>
      <c r="P81" s="204" t="s">
        <v>21</v>
      </c>
      <c r="Q81" s="205">
        <f>SUM(Q14:Q80)</f>
        <v>570000</v>
      </c>
      <c r="R81" s="204" t="s">
        <v>21</v>
      </c>
      <c r="S81" s="204" t="s">
        <v>21</v>
      </c>
      <c r="T81" s="205">
        <f>SUM(T14:T80)</f>
        <v>570000</v>
      </c>
    </row>
    <row r="82" spans="1:20" s="206" customFormat="1" ht="15">
      <c r="A82" s="200" t="s">
        <v>25</v>
      </c>
      <c r="B82" s="201" t="s">
        <v>21</v>
      </c>
      <c r="C82" s="201" t="s">
        <v>21</v>
      </c>
      <c r="D82" s="201"/>
      <c r="E82" s="201" t="s">
        <v>21</v>
      </c>
      <c r="F82" s="201" t="s">
        <v>21</v>
      </c>
      <c r="G82" s="201" t="s">
        <v>21</v>
      </c>
      <c r="H82" s="201" t="s">
        <v>21</v>
      </c>
      <c r="I82" s="201"/>
      <c r="J82" s="201" t="s">
        <v>21</v>
      </c>
      <c r="K82" s="201" t="s">
        <v>21</v>
      </c>
      <c r="L82" s="201" t="s">
        <v>21</v>
      </c>
      <c r="M82" s="201" t="s">
        <v>21</v>
      </c>
      <c r="N82" s="203">
        <f>N81/1000</f>
        <v>570</v>
      </c>
      <c r="O82" s="204" t="s">
        <v>21</v>
      </c>
      <c r="P82" s="204" t="s">
        <v>21</v>
      </c>
      <c r="Q82" s="205">
        <f>Q81/1000</f>
        <v>570</v>
      </c>
      <c r="R82" s="207" t="s">
        <v>21</v>
      </c>
      <c r="S82" s="207" t="s">
        <v>21</v>
      </c>
      <c r="T82" s="205">
        <f>T81/1000</f>
        <v>570</v>
      </c>
    </row>
    <row r="83" spans="1:20" s="214" customFormat="1">
      <c r="A83" s="208"/>
      <c r="B83" s="209"/>
      <c r="C83" s="209"/>
      <c r="D83" s="209"/>
      <c r="E83" s="209"/>
      <c r="F83" s="209"/>
      <c r="G83" s="209"/>
      <c r="H83" s="209"/>
      <c r="I83" s="209"/>
      <c r="J83" s="209"/>
      <c r="K83" s="209"/>
      <c r="L83" s="209"/>
      <c r="M83" s="210"/>
      <c r="N83" s="211"/>
      <c r="O83" s="212"/>
      <c r="P83" s="212"/>
      <c r="Q83" s="213"/>
      <c r="R83" s="209"/>
      <c r="S83" s="209"/>
      <c r="T83" s="213"/>
    </row>
    <row r="84" spans="1:20">
      <c r="A84" s="215" t="s">
        <v>4</v>
      </c>
      <c r="B84" s="216"/>
      <c r="C84" s="216"/>
      <c r="D84" s="216"/>
      <c r="E84" s="216"/>
      <c r="F84" s="217"/>
      <c r="G84" s="216"/>
      <c r="H84" s="216"/>
      <c r="I84" s="216"/>
      <c r="J84" s="216"/>
      <c r="K84" s="218"/>
      <c r="L84" s="218"/>
      <c r="M84" s="219"/>
      <c r="N84" s="219"/>
      <c r="O84" s="219"/>
      <c r="P84" s="215"/>
      <c r="Q84" s="791" t="s">
        <v>577</v>
      </c>
      <c r="R84" s="791"/>
      <c r="S84" s="791"/>
      <c r="T84" s="791"/>
    </row>
    <row r="85" spans="1:20">
      <c r="A85" s="215"/>
      <c r="B85" s="216"/>
      <c r="C85" s="216"/>
      <c r="D85" s="216"/>
      <c r="E85" s="216"/>
      <c r="F85" s="217"/>
      <c r="G85" s="216"/>
      <c r="H85" s="216"/>
      <c r="I85" s="216"/>
      <c r="J85" s="216"/>
      <c r="K85" s="792" t="s">
        <v>5</v>
      </c>
      <c r="L85" s="792"/>
      <c r="M85" s="220"/>
      <c r="N85" s="220"/>
      <c r="O85" s="220"/>
      <c r="P85" s="215"/>
      <c r="Q85" s="793" t="s">
        <v>6</v>
      </c>
      <c r="R85" s="793"/>
      <c r="S85" s="793"/>
      <c r="T85" s="793"/>
    </row>
    <row r="86" spans="1:20">
      <c r="A86" s="215"/>
      <c r="B86" s="216"/>
      <c r="C86" s="216"/>
      <c r="D86" s="216"/>
      <c r="E86" s="216"/>
      <c r="F86" s="217"/>
      <c r="G86" s="216"/>
      <c r="H86" s="216"/>
      <c r="I86" s="216"/>
      <c r="J86" s="216"/>
      <c r="K86" s="215"/>
      <c r="L86" s="215"/>
      <c r="M86" s="215"/>
      <c r="N86" s="215"/>
      <c r="O86" s="215"/>
      <c r="P86" s="215"/>
      <c r="Q86" s="215"/>
      <c r="R86" s="215"/>
      <c r="S86" s="219"/>
    </row>
    <row r="87" spans="1:20">
      <c r="A87" s="215" t="s">
        <v>7</v>
      </c>
      <c r="B87" s="216"/>
      <c r="C87" s="216"/>
      <c r="D87" s="216"/>
      <c r="E87" s="216"/>
      <c r="F87" s="217"/>
      <c r="G87" s="216"/>
      <c r="H87" s="216"/>
      <c r="I87" s="216"/>
      <c r="J87" s="216"/>
      <c r="K87" s="218"/>
      <c r="L87" s="218"/>
      <c r="M87" s="219"/>
      <c r="N87" s="219"/>
      <c r="O87" s="219"/>
      <c r="P87" s="215"/>
      <c r="Q87" s="791" t="s">
        <v>446</v>
      </c>
      <c r="R87" s="791"/>
      <c r="S87" s="791"/>
      <c r="T87" s="791"/>
    </row>
    <row r="88" spans="1:20">
      <c r="A88" s="219"/>
      <c r="B88" s="217"/>
      <c r="C88" s="217"/>
      <c r="D88" s="217"/>
      <c r="E88" s="217"/>
      <c r="F88" s="217"/>
      <c r="G88" s="217"/>
      <c r="H88" s="217"/>
      <c r="I88" s="217"/>
      <c r="J88" s="217"/>
      <c r="K88" s="792" t="s">
        <v>5</v>
      </c>
      <c r="L88" s="792"/>
      <c r="M88" s="220"/>
      <c r="N88" s="220"/>
      <c r="O88" s="220"/>
      <c r="P88" s="215"/>
      <c r="Q88" s="793" t="s">
        <v>6</v>
      </c>
      <c r="R88" s="793"/>
      <c r="S88" s="793"/>
      <c r="T88" s="793"/>
    </row>
    <row r="89" spans="1:20">
      <c r="B89" s="214"/>
      <c r="D89" s="214"/>
      <c r="E89" s="214"/>
      <c r="F89" s="214"/>
      <c r="G89" s="214"/>
      <c r="H89" s="214"/>
      <c r="I89" s="214"/>
      <c r="J89" s="214"/>
    </row>
    <row r="90" spans="1:20">
      <c r="B90" s="214"/>
      <c r="D90" s="214"/>
      <c r="E90" s="214"/>
      <c r="F90" s="214"/>
      <c r="G90" s="214"/>
      <c r="H90" s="214"/>
      <c r="I90" s="214"/>
      <c r="J90" s="214"/>
    </row>
    <row r="91" spans="1:20">
      <c r="B91" s="214"/>
      <c r="D91" s="214"/>
      <c r="E91" s="214"/>
      <c r="F91" s="214"/>
      <c r="G91" s="214"/>
      <c r="H91" s="214"/>
      <c r="I91" s="214"/>
      <c r="J91" s="214"/>
    </row>
    <row r="92" spans="1:20">
      <c r="B92" s="214"/>
      <c r="D92" s="214"/>
      <c r="E92" s="214"/>
      <c r="F92" s="214"/>
      <c r="G92" s="214"/>
      <c r="H92" s="214"/>
      <c r="I92" s="214"/>
      <c r="J92" s="214"/>
    </row>
    <row r="93" spans="1:20">
      <c r="B93" s="214"/>
      <c r="D93" s="214"/>
      <c r="E93" s="214"/>
      <c r="F93" s="214"/>
      <c r="G93" s="214"/>
      <c r="H93" s="214"/>
      <c r="I93" s="214"/>
      <c r="J93" s="214"/>
    </row>
    <row r="94" spans="1:20">
      <c r="B94" s="214"/>
      <c r="D94" s="214"/>
      <c r="E94" s="214"/>
      <c r="F94" s="214"/>
      <c r="G94" s="214"/>
      <c r="H94" s="214"/>
      <c r="I94" s="214"/>
      <c r="J94" s="214"/>
    </row>
    <row r="95" spans="1:20">
      <c r="B95" s="214"/>
      <c r="D95" s="214"/>
      <c r="E95" s="214"/>
      <c r="F95" s="214"/>
      <c r="G95" s="214"/>
      <c r="H95" s="214"/>
      <c r="I95" s="214"/>
      <c r="J95" s="214"/>
    </row>
    <row r="96" spans="1:20">
      <c r="B96" s="214"/>
      <c r="D96" s="214"/>
      <c r="E96" s="214"/>
      <c r="F96" s="214"/>
      <c r="G96" s="214"/>
      <c r="H96" s="214"/>
      <c r="I96" s="214"/>
      <c r="J96" s="214"/>
    </row>
    <row r="97" spans="2:10">
      <c r="B97" s="214"/>
      <c r="D97" s="214"/>
      <c r="E97" s="214"/>
      <c r="F97" s="214"/>
      <c r="G97" s="214"/>
      <c r="H97" s="214"/>
      <c r="I97" s="214"/>
      <c r="J97" s="214"/>
    </row>
    <row r="98" spans="2:10">
      <c r="B98" s="214"/>
      <c r="D98" s="214"/>
      <c r="E98" s="214"/>
      <c r="F98" s="214"/>
      <c r="G98" s="214"/>
      <c r="H98" s="214"/>
      <c r="I98" s="214"/>
      <c r="J98" s="214"/>
    </row>
    <row r="99" spans="2:10">
      <c r="B99" s="214"/>
      <c r="D99" s="214"/>
      <c r="E99" s="214"/>
      <c r="F99" s="214"/>
      <c r="G99" s="214"/>
      <c r="H99" s="214"/>
      <c r="I99" s="214"/>
      <c r="J99" s="214"/>
    </row>
    <row r="100" spans="2:10">
      <c r="B100" s="214"/>
      <c r="D100" s="214"/>
      <c r="E100" s="214"/>
      <c r="F100" s="214"/>
      <c r="G100" s="214"/>
      <c r="H100" s="214"/>
      <c r="I100" s="214"/>
      <c r="J100" s="214"/>
    </row>
    <row r="101" spans="2:10">
      <c r="B101" s="214"/>
      <c r="D101" s="214"/>
      <c r="E101" s="214"/>
      <c r="F101" s="214"/>
      <c r="G101" s="214"/>
      <c r="H101" s="214"/>
      <c r="I101" s="214"/>
      <c r="J101" s="214"/>
    </row>
    <row r="102" spans="2:10">
      <c r="B102" s="214"/>
      <c r="D102" s="214"/>
      <c r="E102" s="214"/>
      <c r="F102" s="214"/>
      <c r="G102" s="214"/>
      <c r="H102" s="214"/>
      <c r="I102" s="214"/>
      <c r="J102" s="214"/>
    </row>
    <row r="103" spans="2:10">
      <c r="B103" s="214"/>
      <c r="D103" s="214"/>
      <c r="E103" s="214"/>
      <c r="F103" s="214"/>
      <c r="G103" s="214"/>
      <c r="H103" s="214"/>
      <c r="I103" s="214"/>
      <c r="J103" s="214"/>
    </row>
    <row r="104" spans="2:10">
      <c r="B104" s="214"/>
      <c r="D104" s="214"/>
      <c r="E104" s="214"/>
      <c r="F104" s="214"/>
      <c r="G104" s="214"/>
      <c r="H104" s="214"/>
      <c r="I104" s="214"/>
      <c r="J104" s="214"/>
    </row>
  </sheetData>
  <mergeCells count="34">
    <mergeCell ref="Q87:T87"/>
    <mergeCell ref="K88:L88"/>
    <mergeCell ref="Q88:T88"/>
    <mergeCell ref="G11:H11"/>
    <mergeCell ref="I11:I12"/>
    <mergeCell ref="J11:J12"/>
    <mergeCell ref="K11:K12"/>
    <mergeCell ref="Q84:T84"/>
    <mergeCell ref="K85:L85"/>
    <mergeCell ref="Q85:T85"/>
    <mergeCell ref="R10:T11"/>
    <mergeCell ref="A10:A12"/>
    <mergeCell ref="B10:F10"/>
    <mergeCell ref="G10:K10"/>
    <mergeCell ref="L10:N11"/>
    <mergeCell ref="O10:Q11"/>
    <mergeCell ref="B11:C11"/>
    <mergeCell ref="D11:D12"/>
    <mergeCell ref="E11:E12"/>
    <mergeCell ref="F11:F12"/>
    <mergeCell ref="B9:E9"/>
    <mergeCell ref="G9:J9"/>
    <mergeCell ref="A1:T1"/>
    <mergeCell ref="A2:T2"/>
    <mergeCell ref="A3:T3"/>
    <mergeCell ref="A4:T4"/>
    <mergeCell ref="A5:T5"/>
    <mergeCell ref="B6:J6"/>
    <mergeCell ref="M6:S6"/>
    <mergeCell ref="B7:E7"/>
    <mergeCell ref="G7:J7"/>
    <mergeCell ref="M7:Q7"/>
    <mergeCell ref="B8:E8"/>
    <mergeCell ref="G8:J8"/>
  </mergeCell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sheetPr>
    <tabColor rgb="FF00FFFF"/>
  </sheetPr>
  <dimension ref="A2:K53"/>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382</v>
      </c>
      <c r="B3" s="641"/>
      <c r="C3" s="641"/>
      <c r="D3" s="641"/>
      <c r="E3" s="641"/>
      <c r="F3" s="641"/>
      <c r="G3" s="641"/>
    </row>
    <row r="4" spans="1:7" ht="57"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695" t="s">
        <v>503</v>
      </c>
      <c r="B10" s="695"/>
      <c r="C10" s="695"/>
      <c r="D10" s="695"/>
      <c r="E10" s="22">
        <v>570000</v>
      </c>
      <c r="F10" s="22">
        <v>570000</v>
      </c>
      <c r="G10" s="56">
        <v>570000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570000</v>
      </c>
      <c r="F42" s="5">
        <f>F10+F31+F32+F33+F34+F35+F36+F37+F38+F39+F40+F41</f>
        <v>570000</v>
      </c>
      <c r="G42" s="5">
        <f>G10+G31+G32+G33+G34+G35+G36+G37+G38+G39+G40+G41</f>
        <v>570000</v>
      </c>
    </row>
    <row r="43" spans="1:7" ht="12.75" customHeight="1">
      <c r="A43" s="599" t="s">
        <v>3</v>
      </c>
      <c r="B43" s="599"/>
      <c r="C43" s="599"/>
      <c r="D43" s="599"/>
      <c r="E43" s="5">
        <f>E42/1000</f>
        <v>570</v>
      </c>
      <c r="F43" s="5">
        <f>F42/1000</f>
        <v>570</v>
      </c>
      <c r="G43" s="5">
        <f>G42/1000</f>
        <v>570</v>
      </c>
    </row>
    <row r="44" spans="1:7" s="73" customFormat="1" ht="20.100000000000001" customHeight="1">
      <c r="A44" s="663" t="s">
        <v>411</v>
      </c>
      <c r="B44" s="662"/>
      <c r="C44" s="662"/>
      <c r="D44" s="670"/>
      <c r="E44" s="52"/>
      <c r="F44" s="52"/>
      <c r="G44" s="72"/>
    </row>
    <row r="45" spans="1:7" s="73" customFormat="1" ht="20.100000000000001" customHeight="1">
      <c r="A45" s="649" t="s">
        <v>412</v>
      </c>
      <c r="B45" s="650"/>
      <c r="C45" s="650"/>
      <c r="D45" s="669"/>
      <c r="E45" s="52">
        <v>570000</v>
      </c>
      <c r="F45" s="52">
        <v>570000</v>
      </c>
      <c r="G45" s="72">
        <v>570000</v>
      </c>
    </row>
    <row r="46" spans="1:7" s="73" customFormat="1" ht="20.100000000000001" customHeight="1">
      <c r="A46" s="24" t="s">
        <v>415</v>
      </c>
      <c r="B46" s="24"/>
      <c r="C46" s="64"/>
      <c r="D46" s="66"/>
      <c r="E46" s="52">
        <v>0</v>
      </c>
      <c r="F46" s="52">
        <v>0</v>
      </c>
      <c r="G46" s="72">
        <v>0</v>
      </c>
    </row>
    <row r="47" spans="1:7" s="73" customFormat="1" ht="20.100000000000001" customHeight="1">
      <c r="A47" s="649" t="s">
        <v>416</v>
      </c>
      <c r="B47" s="650"/>
      <c r="C47" s="650"/>
      <c r="D47" s="669"/>
      <c r="E47" s="52">
        <v>0</v>
      </c>
      <c r="F47" s="52">
        <v>0</v>
      </c>
      <c r="G47" s="72">
        <v>0</v>
      </c>
    </row>
    <row r="48" spans="1:7">
      <c r="A48" s="668"/>
      <c r="B48" s="668"/>
    </row>
    <row r="49" spans="1:11" ht="15.75">
      <c r="A49" s="3" t="s">
        <v>4</v>
      </c>
      <c r="B49" s="3"/>
      <c r="C49" s="27"/>
      <c r="D49" s="27"/>
      <c r="E49" s="3"/>
      <c r="F49" s="594" t="s">
        <v>445</v>
      </c>
      <c r="G49" s="594"/>
    </row>
    <row r="50" spans="1:1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t="s">
        <v>446</v>
      </c>
      <c r="G52" s="594"/>
    </row>
    <row r="53" spans="1:11" ht="15.75">
      <c r="A53" s="9"/>
      <c r="B53" s="9"/>
      <c r="C53" s="593" t="s">
        <v>5</v>
      </c>
      <c r="D53" s="593"/>
      <c r="E53" s="3"/>
      <c r="F53" s="593" t="s">
        <v>6</v>
      </c>
      <c r="G53" s="593"/>
      <c r="K53" t="s">
        <v>22</v>
      </c>
    </row>
  </sheetData>
  <sheetProtection selectLockedCells="1" selectUnlockedCells="1"/>
  <mergeCells count="54">
    <mergeCell ref="A2:G2"/>
    <mergeCell ref="A3:G3"/>
    <mergeCell ref="A5:G5"/>
    <mergeCell ref="A6:G6"/>
    <mergeCell ref="A7:F7"/>
    <mergeCell ref="A8:D9"/>
    <mergeCell ref="E8:E9"/>
    <mergeCell ref="F8:F9"/>
    <mergeCell ref="G8:G9"/>
    <mergeCell ref="A4:G4"/>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38:D38"/>
    <mergeCell ref="A39:D39"/>
    <mergeCell ref="A33:D33"/>
    <mergeCell ref="A28:D28"/>
    <mergeCell ref="A29:D29"/>
    <mergeCell ref="A30:D30"/>
    <mergeCell ref="A31:D31"/>
    <mergeCell ref="A32:D32"/>
    <mergeCell ref="A48:B48"/>
    <mergeCell ref="A34:D34"/>
    <mergeCell ref="A35:D35"/>
    <mergeCell ref="A36:D36"/>
    <mergeCell ref="A37:D37"/>
    <mergeCell ref="A47:D47"/>
    <mergeCell ref="A44:D44"/>
    <mergeCell ref="A45:D45"/>
    <mergeCell ref="A40:D40"/>
    <mergeCell ref="A41:D41"/>
    <mergeCell ref="A42:D42"/>
    <mergeCell ref="A43:D43"/>
    <mergeCell ref="F49:G49"/>
    <mergeCell ref="C50:D50"/>
    <mergeCell ref="F50:G50"/>
    <mergeCell ref="F52:G52"/>
    <mergeCell ref="C53:D53"/>
    <mergeCell ref="F53:G53"/>
  </mergeCells>
  <pageMargins left="0.86614173228346458" right="0.19685039370078741" top="0.98425196850393704" bottom="0.98425196850393704" header="0.51181102362204722" footer="0.51181102362204722"/>
  <pageSetup paperSize="9" scale="68" firstPageNumber="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sheetPr>
    <tabColor rgb="FF00FFFF"/>
  </sheetPr>
  <dimension ref="A2:K73"/>
  <sheetViews>
    <sheetView topLeftCell="A37" workbookViewId="0">
      <selection activeCell="I11" sqref="I11"/>
    </sheetView>
  </sheetViews>
  <sheetFormatPr defaultRowHeight="12.75"/>
  <cols>
    <col min="1" max="1" width="23" style="82" customWidth="1"/>
    <col min="2" max="4" width="9.140625" style="82"/>
    <col min="5" max="5" width="10.140625" style="82" bestFit="1" customWidth="1"/>
    <col min="6" max="7" width="9.140625" style="82"/>
    <col min="8" max="8" width="11.140625" style="82" customWidth="1"/>
    <col min="9" max="10" width="9.140625" style="82"/>
    <col min="11" max="11" width="11.5703125" style="82" customWidth="1"/>
    <col min="12" max="16384" width="9.140625" style="82"/>
  </cols>
  <sheetData>
    <row r="2" spans="1:11" ht="15.75">
      <c r="A2" s="795" t="s">
        <v>0</v>
      </c>
      <c r="B2" s="795"/>
      <c r="C2" s="795"/>
      <c r="D2" s="795"/>
      <c r="E2" s="795"/>
      <c r="F2" s="795"/>
      <c r="G2" s="795"/>
      <c r="H2" s="795"/>
      <c r="I2" s="795"/>
    </row>
    <row r="3" spans="1:11" ht="15.75">
      <c r="A3" s="796" t="s">
        <v>614</v>
      </c>
      <c r="B3" s="796"/>
      <c r="C3" s="796"/>
      <c r="D3" s="796"/>
      <c r="E3" s="796"/>
      <c r="F3" s="796"/>
      <c r="G3" s="796"/>
      <c r="H3" s="796"/>
      <c r="I3" s="796"/>
    </row>
    <row r="4" spans="1:11" ht="46.5" customHeight="1">
      <c r="A4" s="797" t="s">
        <v>505</v>
      </c>
      <c r="B4" s="797"/>
      <c r="C4" s="797"/>
      <c r="D4" s="797"/>
      <c r="E4" s="797"/>
      <c r="F4" s="797"/>
      <c r="G4" s="797"/>
      <c r="H4" s="797"/>
      <c r="I4" s="797"/>
    </row>
    <row r="5" spans="1:11">
      <c r="A5" s="737" t="s">
        <v>1</v>
      </c>
      <c r="B5" s="737"/>
      <c r="C5" s="737"/>
      <c r="D5" s="737"/>
      <c r="E5" s="737"/>
      <c r="F5" s="737"/>
      <c r="G5" s="737"/>
      <c r="H5" s="737"/>
      <c r="I5" s="737"/>
    </row>
    <row r="6" spans="1:11" ht="15.75">
      <c r="A6" s="238" t="s">
        <v>418</v>
      </c>
      <c r="B6" s="239"/>
      <c r="C6" s="239"/>
      <c r="D6" s="240"/>
      <c r="E6" s="241"/>
      <c r="F6" s="241"/>
      <c r="G6" s="241"/>
      <c r="H6" s="241"/>
      <c r="I6" s="241"/>
    </row>
    <row r="7" spans="1:11" ht="15.75">
      <c r="A7" s="796" t="s">
        <v>904</v>
      </c>
      <c r="B7" s="796"/>
      <c r="C7" s="796"/>
      <c r="D7" s="796"/>
      <c r="E7" s="796"/>
      <c r="F7" s="796"/>
      <c r="G7" s="796"/>
      <c r="H7" s="796"/>
      <c r="I7" s="796"/>
    </row>
    <row r="8" spans="1:11" ht="15.75">
      <c r="A8" s="796"/>
      <c r="B8" s="796"/>
      <c r="C8" s="796"/>
      <c r="D8" s="796"/>
      <c r="E8" s="796"/>
      <c r="F8" s="796"/>
      <c r="G8" s="796"/>
      <c r="H8" s="796"/>
    </row>
    <row r="10" spans="1:11" ht="15" customHeight="1">
      <c r="A10" s="798" t="s">
        <v>8</v>
      </c>
      <c r="B10" s="799" t="s">
        <v>11</v>
      </c>
      <c r="C10" s="799" t="s">
        <v>1011</v>
      </c>
      <c r="D10" s="799"/>
      <c r="E10" s="799"/>
      <c r="F10" s="799" t="s">
        <v>1012</v>
      </c>
      <c r="G10" s="799"/>
      <c r="H10" s="799"/>
      <c r="I10" s="799" t="s">
        <v>1013</v>
      </c>
      <c r="J10" s="799"/>
      <c r="K10" s="799"/>
    </row>
    <row r="11" spans="1:11" ht="15">
      <c r="A11" s="798"/>
      <c r="B11" s="799"/>
      <c r="C11" s="207" t="s">
        <v>12</v>
      </c>
      <c r="D11" s="207" t="s">
        <v>13</v>
      </c>
      <c r="E11" s="207" t="s">
        <v>476</v>
      </c>
      <c r="F11" s="207" t="s">
        <v>12</v>
      </c>
      <c r="G11" s="207" t="s">
        <v>13</v>
      </c>
      <c r="H11" s="207" t="s">
        <v>476</v>
      </c>
      <c r="I11" s="207" t="s">
        <v>12</v>
      </c>
      <c r="J11" s="207" t="s">
        <v>13</v>
      </c>
      <c r="K11" s="207" t="s">
        <v>476</v>
      </c>
    </row>
    <row r="12" spans="1:11" s="10" customFormat="1" ht="28.5">
      <c r="A12" s="242" t="s">
        <v>615</v>
      </c>
      <c r="B12" s="243"/>
      <c r="C12" s="243"/>
      <c r="D12" s="244"/>
      <c r="E12" s="245">
        <f>SUM(E13:E21)</f>
        <v>15955</v>
      </c>
      <c r="F12" s="245"/>
      <c r="G12" s="245"/>
      <c r="H12" s="245">
        <f t="shared" ref="H12:K12" si="0">SUM(H13:H21)</f>
        <v>15955</v>
      </c>
      <c r="I12" s="245"/>
      <c r="J12" s="245"/>
      <c r="K12" s="245">
        <f t="shared" si="0"/>
        <v>15955</v>
      </c>
    </row>
    <row r="13" spans="1:11" s="10" customFormat="1" ht="15">
      <c r="A13" s="234" t="s">
        <v>616</v>
      </c>
      <c r="B13" s="230" t="s">
        <v>617</v>
      </c>
      <c r="C13" s="246">
        <v>60</v>
      </c>
      <c r="D13" s="246">
        <v>28</v>
      </c>
      <c r="E13" s="244">
        <f t="shared" ref="E13:E43" si="1">C13*D13</f>
        <v>1680</v>
      </c>
      <c r="F13" s="246">
        <v>60</v>
      </c>
      <c r="G13" s="246">
        <v>28</v>
      </c>
      <c r="H13" s="244">
        <f t="shared" ref="H13:H21" si="2">F13*G13</f>
        <v>1680</v>
      </c>
      <c r="I13" s="246">
        <v>60</v>
      </c>
      <c r="J13" s="246">
        <v>28</v>
      </c>
      <c r="K13" s="244">
        <f t="shared" ref="K13:K21" si="3">I13*J13</f>
        <v>1680</v>
      </c>
    </row>
    <row r="14" spans="1:11" s="10" customFormat="1" ht="15">
      <c r="A14" s="234" t="s">
        <v>618</v>
      </c>
      <c r="B14" s="230" t="s">
        <v>589</v>
      </c>
      <c r="C14" s="246">
        <v>60</v>
      </c>
      <c r="D14" s="246">
        <v>45</v>
      </c>
      <c r="E14" s="244">
        <f t="shared" si="1"/>
        <v>2700</v>
      </c>
      <c r="F14" s="246">
        <v>60</v>
      </c>
      <c r="G14" s="246">
        <v>45</v>
      </c>
      <c r="H14" s="244">
        <f t="shared" si="2"/>
        <v>2700</v>
      </c>
      <c r="I14" s="246">
        <v>60</v>
      </c>
      <c r="J14" s="246">
        <v>45</v>
      </c>
      <c r="K14" s="244">
        <f t="shared" si="3"/>
        <v>2700</v>
      </c>
    </row>
    <row r="15" spans="1:11" s="10" customFormat="1" ht="30">
      <c r="A15" s="234" t="s">
        <v>619</v>
      </c>
      <c r="B15" s="230" t="s">
        <v>589</v>
      </c>
      <c r="C15" s="246">
        <v>0</v>
      </c>
      <c r="D15" s="246">
        <v>0</v>
      </c>
      <c r="E15" s="244">
        <f>C15*D15</f>
        <v>0</v>
      </c>
      <c r="F15" s="246">
        <v>1</v>
      </c>
      <c r="G15" s="246">
        <v>0</v>
      </c>
      <c r="H15" s="244">
        <f t="shared" si="2"/>
        <v>0</v>
      </c>
      <c r="I15" s="246">
        <v>0</v>
      </c>
      <c r="J15" s="246">
        <v>0</v>
      </c>
      <c r="K15" s="244">
        <f t="shared" si="3"/>
        <v>0</v>
      </c>
    </row>
    <row r="16" spans="1:11" s="10" customFormat="1" ht="15">
      <c r="A16" s="234" t="s">
        <v>620</v>
      </c>
      <c r="B16" s="230" t="s">
        <v>589</v>
      </c>
      <c r="C16" s="246">
        <v>25</v>
      </c>
      <c r="D16" s="246">
        <v>60</v>
      </c>
      <c r="E16" s="244">
        <f t="shared" si="1"/>
        <v>1500</v>
      </c>
      <c r="F16" s="246">
        <v>25</v>
      </c>
      <c r="G16" s="246">
        <v>60</v>
      </c>
      <c r="H16" s="244">
        <f t="shared" si="2"/>
        <v>1500</v>
      </c>
      <c r="I16" s="246">
        <v>25</v>
      </c>
      <c r="J16" s="246">
        <v>60</v>
      </c>
      <c r="K16" s="244">
        <f t="shared" si="3"/>
        <v>1500</v>
      </c>
    </row>
    <row r="17" spans="1:11" s="10" customFormat="1" ht="30">
      <c r="A17" s="234" t="s">
        <v>621</v>
      </c>
      <c r="B17" s="230" t="s">
        <v>622</v>
      </c>
      <c r="C17" s="246">
        <v>50</v>
      </c>
      <c r="D17" s="246">
        <v>55</v>
      </c>
      <c r="E17" s="244">
        <f t="shared" si="1"/>
        <v>2750</v>
      </c>
      <c r="F17" s="246">
        <v>50</v>
      </c>
      <c r="G17" s="246">
        <v>55</v>
      </c>
      <c r="H17" s="244">
        <f t="shared" si="2"/>
        <v>2750</v>
      </c>
      <c r="I17" s="246">
        <v>50</v>
      </c>
      <c r="J17" s="246">
        <v>55</v>
      </c>
      <c r="K17" s="244">
        <f t="shared" si="3"/>
        <v>2750</v>
      </c>
    </row>
    <row r="18" spans="1:11" s="10" customFormat="1" ht="15">
      <c r="A18" s="234" t="s">
        <v>623</v>
      </c>
      <c r="B18" s="230" t="s">
        <v>589</v>
      </c>
      <c r="C18" s="246">
        <v>30</v>
      </c>
      <c r="D18" s="246">
        <v>100</v>
      </c>
      <c r="E18" s="244">
        <f t="shared" si="1"/>
        <v>3000</v>
      </c>
      <c r="F18" s="246">
        <v>30</v>
      </c>
      <c r="G18" s="246">
        <v>100</v>
      </c>
      <c r="H18" s="244">
        <f t="shared" si="2"/>
        <v>3000</v>
      </c>
      <c r="I18" s="246">
        <v>30</v>
      </c>
      <c r="J18" s="246">
        <v>100</v>
      </c>
      <c r="K18" s="244">
        <f t="shared" si="3"/>
        <v>3000</v>
      </c>
    </row>
    <row r="19" spans="1:11" s="10" customFormat="1" ht="15">
      <c r="A19" s="234" t="s">
        <v>624</v>
      </c>
      <c r="B19" s="230" t="s">
        <v>589</v>
      </c>
      <c r="C19" s="246">
        <v>15</v>
      </c>
      <c r="D19" s="246">
        <v>60</v>
      </c>
      <c r="E19" s="244">
        <f t="shared" si="1"/>
        <v>900</v>
      </c>
      <c r="F19" s="246">
        <v>15</v>
      </c>
      <c r="G19" s="246">
        <v>60</v>
      </c>
      <c r="H19" s="244">
        <f t="shared" si="2"/>
        <v>900</v>
      </c>
      <c r="I19" s="246">
        <v>15</v>
      </c>
      <c r="J19" s="246">
        <v>60</v>
      </c>
      <c r="K19" s="244">
        <f t="shared" si="3"/>
        <v>900</v>
      </c>
    </row>
    <row r="20" spans="1:11" s="10" customFormat="1" ht="15">
      <c r="A20" s="234" t="s">
        <v>625</v>
      </c>
      <c r="B20" s="230" t="s">
        <v>589</v>
      </c>
      <c r="C20" s="246">
        <v>15</v>
      </c>
      <c r="D20" s="246">
        <v>55</v>
      </c>
      <c r="E20" s="244">
        <f t="shared" si="1"/>
        <v>825</v>
      </c>
      <c r="F20" s="246">
        <v>15</v>
      </c>
      <c r="G20" s="246">
        <v>55</v>
      </c>
      <c r="H20" s="244">
        <f t="shared" si="2"/>
        <v>825</v>
      </c>
      <c r="I20" s="246">
        <v>15</v>
      </c>
      <c r="J20" s="246">
        <v>55</v>
      </c>
      <c r="K20" s="244">
        <f t="shared" si="3"/>
        <v>825</v>
      </c>
    </row>
    <row r="21" spans="1:11" s="10" customFormat="1" ht="15">
      <c r="A21" s="234" t="s">
        <v>626</v>
      </c>
      <c r="B21" s="230" t="s">
        <v>589</v>
      </c>
      <c r="C21" s="246">
        <v>200</v>
      </c>
      <c r="D21" s="246">
        <v>13</v>
      </c>
      <c r="E21" s="244">
        <f t="shared" si="1"/>
        <v>2600</v>
      </c>
      <c r="F21" s="246">
        <v>200</v>
      </c>
      <c r="G21" s="246">
        <v>13</v>
      </c>
      <c r="H21" s="244">
        <f t="shared" si="2"/>
        <v>2600</v>
      </c>
      <c r="I21" s="246">
        <v>200</v>
      </c>
      <c r="J21" s="246">
        <v>13</v>
      </c>
      <c r="K21" s="244">
        <f t="shared" si="3"/>
        <v>2600</v>
      </c>
    </row>
    <row r="22" spans="1:11" s="10" customFormat="1" ht="42.75">
      <c r="A22" s="242" t="s">
        <v>627</v>
      </c>
      <c r="B22" s="243"/>
      <c r="C22" s="243"/>
      <c r="D22" s="244"/>
      <c r="E22" s="245">
        <f>E23+E24+E25+E26+E27+E30+E31+E29+E32+E28</f>
        <v>19412.78</v>
      </c>
      <c r="F22" s="243"/>
      <c r="G22" s="244"/>
      <c r="H22" s="245">
        <f>H23+H24+H25+H26+H27+H30+H31+H29+H32+H28</f>
        <v>19412.78</v>
      </c>
      <c r="I22" s="243"/>
      <c r="J22" s="244"/>
      <c r="K22" s="245">
        <f>K23+K24+K25+K26+K27+K30+K31+K29+K32+K28</f>
        <v>19412.78</v>
      </c>
    </row>
    <row r="23" spans="1:11" s="10" customFormat="1" ht="30">
      <c r="A23" s="234" t="s">
        <v>628</v>
      </c>
      <c r="B23" s="230" t="s">
        <v>589</v>
      </c>
      <c r="C23" s="246">
        <v>20</v>
      </c>
      <c r="D23" s="246">
        <v>22</v>
      </c>
      <c r="E23" s="244">
        <f t="shared" si="1"/>
        <v>440</v>
      </c>
      <c r="F23" s="246">
        <v>20</v>
      </c>
      <c r="G23" s="246">
        <v>22</v>
      </c>
      <c r="H23" s="244">
        <f t="shared" ref="H23:H32" si="4">F23*G23</f>
        <v>440</v>
      </c>
      <c r="I23" s="246">
        <v>20</v>
      </c>
      <c r="J23" s="246">
        <v>22</v>
      </c>
      <c r="K23" s="244">
        <f t="shared" ref="K23:K32" si="5">I23*J23</f>
        <v>440</v>
      </c>
    </row>
    <row r="24" spans="1:11" s="10" customFormat="1" ht="60" customHeight="1">
      <c r="A24" s="234" t="s">
        <v>629</v>
      </c>
      <c r="B24" s="230" t="s">
        <v>589</v>
      </c>
      <c r="C24" s="246">
        <v>5</v>
      </c>
      <c r="D24" s="246">
        <v>100</v>
      </c>
      <c r="E24" s="244">
        <f t="shared" si="1"/>
        <v>500</v>
      </c>
      <c r="F24" s="246">
        <v>4</v>
      </c>
      <c r="G24" s="246">
        <v>151.19999999999999</v>
      </c>
      <c r="H24" s="244">
        <v>498.78</v>
      </c>
      <c r="I24" s="246">
        <v>4</v>
      </c>
      <c r="J24" s="246">
        <v>151.19999999999999</v>
      </c>
      <c r="K24" s="244">
        <v>498.78</v>
      </c>
    </row>
    <row r="25" spans="1:11" s="10" customFormat="1" ht="15">
      <c r="A25" s="234" t="s">
        <v>630</v>
      </c>
      <c r="B25" s="230" t="s">
        <v>589</v>
      </c>
      <c r="C25" s="246">
        <v>12</v>
      </c>
      <c r="D25" s="246">
        <v>33</v>
      </c>
      <c r="E25" s="244">
        <f t="shared" si="1"/>
        <v>396</v>
      </c>
      <c r="F25" s="246">
        <v>12</v>
      </c>
      <c r="G25" s="246">
        <v>33</v>
      </c>
      <c r="H25" s="244">
        <f t="shared" si="4"/>
        <v>396</v>
      </c>
      <c r="I25" s="246">
        <v>12</v>
      </c>
      <c r="J25" s="246">
        <v>33</v>
      </c>
      <c r="K25" s="244">
        <f t="shared" si="5"/>
        <v>396</v>
      </c>
    </row>
    <row r="26" spans="1:11" s="10" customFormat="1" ht="60">
      <c r="A26" s="234" t="s">
        <v>631</v>
      </c>
      <c r="B26" s="230" t="s">
        <v>589</v>
      </c>
      <c r="C26" s="246">
        <v>12</v>
      </c>
      <c r="D26" s="246">
        <v>136</v>
      </c>
      <c r="E26" s="244">
        <v>1630.78</v>
      </c>
      <c r="F26" s="246">
        <v>12</v>
      </c>
      <c r="G26" s="246">
        <v>136</v>
      </c>
      <c r="H26" s="244">
        <f t="shared" si="4"/>
        <v>1632</v>
      </c>
      <c r="I26" s="246">
        <v>12</v>
      </c>
      <c r="J26" s="246">
        <v>136</v>
      </c>
      <c r="K26" s="244">
        <f t="shared" si="5"/>
        <v>1632</v>
      </c>
    </row>
    <row r="27" spans="1:11" s="10" customFormat="1" ht="30">
      <c r="A27" s="234" t="s">
        <v>632</v>
      </c>
      <c r="B27" s="230" t="s">
        <v>589</v>
      </c>
      <c r="C27" s="246">
        <v>20</v>
      </c>
      <c r="D27" s="246">
        <v>105</v>
      </c>
      <c r="E27" s="244">
        <f t="shared" si="1"/>
        <v>2100</v>
      </c>
      <c r="F27" s="246">
        <v>20</v>
      </c>
      <c r="G27" s="246">
        <v>105</v>
      </c>
      <c r="H27" s="244">
        <f t="shared" si="4"/>
        <v>2100</v>
      </c>
      <c r="I27" s="246">
        <v>20</v>
      </c>
      <c r="J27" s="246">
        <v>105</v>
      </c>
      <c r="K27" s="244">
        <f t="shared" si="5"/>
        <v>2100</v>
      </c>
    </row>
    <row r="28" spans="1:11" s="10" customFormat="1" ht="30">
      <c r="A28" s="234" t="s">
        <v>633</v>
      </c>
      <c r="B28" s="230" t="s">
        <v>589</v>
      </c>
      <c r="C28" s="246">
        <v>30</v>
      </c>
      <c r="D28" s="246">
        <v>190</v>
      </c>
      <c r="E28" s="244">
        <f>C28*D28</f>
        <v>5700</v>
      </c>
      <c r="F28" s="246">
        <v>30</v>
      </c>
      <c r="G28" s="246">
        <v>190</v>
      </c>
      <c r="H28" s="244">
        <f t="shared" si="4"/>
        <v>5700</v>
      </c>
      <c r="I28" s="246">
        <v>30</v>
      </c>
      <c r="J28" s="246">
        <v>190</v>
      </c>
      <c r="K28" s="244">
        <f t="shared" si="5"/>
        <v>5700</v>
      </c>
    </row>
    <row r="29" spans="1:11" s="10" customFormat="1" ht="75">
      <c r="A29" s="234" t="s">
        <v>634</v>
      </c>
      <c r="B29" s="230" t="s">
        <v>589</v>
      </c>
      <c r="C29" s="246">
        <v>8</v>
      </c>
      <c r="D29" s="246">
        <v>150</v>
      </c>
      <c r="E29" s="244">
        <f t="shared" si="1"/>
        <v>1200</v>
      </c>
      <c r="F29" s="246">
        <v>8</v>
      </c>
      <c r="G29" s="246">
        <v>150</v>
      </c>
      <c r="H29" s="244">
        <f t="shared" si="4"/>
        <v>1200</v>
      </c>
      <c r="I29" s="246">
        <v>8</v>
      </c>
      <c r="J29" s="246">
        <v>150</v>
      </c>
      <c r="K29" s="244">
        <f t="shared" si="5"/>
        <v>1200</v>
      </c>
    </row>
    <row r="30" spans="1:11" s="10" customFormat="1" ht="30">
      <c r="A30" s="234" t="s">
        <v>635</v>
      </c>
      <c r="B30" s="230" t="s">
        <v>597</v>
      </c>
      <c r="C30" s="246">
        <v>5</v>
      </c>
      <c r="D30" s="246">
        <v>523.20000000000005</v>
      </c>
      <c r="E30" s="244">
        <f t="shared" si="1"/>
        <v>2616</v>
      </c>
      <c r="F30" s="246">
        <v>5</v>
      </c>
      <c r="G30" s="246">
        <v>523.20000000000005</v>
      </c>
      <c r="H30" s="244">
        <f t="shared" si="4"/>
        <v>2616</v>
      </c>
      <c r="I30" s="246">
        <v>5</v>
      </c>
      <c r="J30" s="246">
        <v>523.20000000000005</v>
      </c>
      <c r="K30" s="244">
        <f t="shared" si="5"/>
        <v>2616</v>
      </c>
    </row>
    <row r="31" spans="1:11" s="10" customFormat="1" ht="15">
      <c r="A31" s="234" t="s">
        <v>636</v>
      </c>
      <c r="B31" s="230" t="s">
        <v>589</v>
      </c>
      <c r="C31" s="246">
        <v>24</v>
      </c>
      <c r="D31" s="246">
        <v>45</v>
      </c>
      <c r="E31" s="244">
        <f t="shared" si="1"/>
        <v>1080</v>
      </c>
      <c r="F31" s="246">
        <v>24</v>
      </c>
      <c r="G31" s="246">
        <v>45</v>
      </c>
      <c r="H31" s="244">
        <f t="shared" si="4"/>
        <v>1080</v>
      </c>
      <c r="I31" s="246">
        <v>24</v>
      </c>
      <c r="J31" s="246">
        <v>45</v>
      </c>
      <c r="K31" s="244">
        <f t="shared" si="5"/>
        <v>1080</v>
      </c>
    </row>
    <row r="32" spans="1:11" s="10" customFormat="1" ht="30">
      <c r="A32" s="234" t="s">
        <v>637</v>
      </c>
      <c r="B32" s="230" t="s">
        <v>638</v>
      </c>
      <c r="C32" s="246">
        <v>25</v>
      </c>
      <c r="D32" s="246">
        <v>150</v>
      </c>
      <c r="E32" s="244">
        <f t="shared" si="1"/>
        <v>3750</v>
      </c>
      <c r="F32" s="246">
        <v>25</v>
      </c>
      <c r="G32" s="246">
        <v>150</v>
      </c>
      <c r="H32" s="244">
        <f t="shared" si="4"/>
        <v>3750</v>
      </c>
      <c r="I32" s="246">
        <v>25</v>
      </c>
      <c r="J32" s="246">
        <v>150</v>
      </c>
      <c r="K32" s="244">
        <f t="shared" si="5"/>
        <v>3750</v>
      </c>
    </row>
    <row r="33" spans="1:11" s="10" customFormat="1" ht="42.75">
      <c r="A33" s="242" t="s">
        <v>639</v>
      </c>
      <c r="B33" s="243"/>
      <c r="C33" s="243"/>
      <c r="D33" s="244"/>
      <c r="E33" s="245">
        <f>E34</f>
        <v>14560</v>
      </c>
      <c r="F33" s="243"/>
      <c r="G33" s="244"/>
      <c r="H33" s="245">
        <f>H34</f>
        <v>14560</v>
      </c>
      <c r="I33" s="243"/>
      <c r="J33" s="244"/>
      <c r="K33" s="245">
        <f>K34</f>
        <v>14560</v>
      </c>
    </row>
    <row r="34" spans="1:11" s="10" customFormat="1" ht="15">
      <c r="A34" s="234" t="s">
        <v>640</v>
      </c>
      <c r="B34" s="246" t="s">
        <v>641</v>
      </c>
      <c r="C34" s="246">
        <v>104</v>
      </c>
      <c r="D34" s="246">
        <v>140</v>
      </c>
      <c r="E34" s="244">
        <f t="shared" si="1"/>
        <v>14560</v>
      </c>
      <c r="F34" s="246">
        <v>104</v>
      </c>
      <c r="G34" s="246">
        <v>140</v>
      </c>
      <c r="H34" s="244">
        <f>F34*G34</f>
        <v>14560</v>
      </c>
      <c r="I34" s="246">
        <v>104</v>
      </c>
      <c r="J34" s="246">
        <v>140</v>
      </c>
      <c r="K34" s="244">
        <f>I34*J34</f>
        <v>14560</v>
      </c>
    </row>
    <row r="35" spans="1:11" s="10" customFormat="1" ht="57">
      <c r="A35" s="242" t="s">
        <v>642</v>
      </c>
      <c r="B35" s="243"/>
      <c r="C35" s="243"/>
      <c r="D35" s="244"/>
      <c r="E35" s="245">
        <f>E36+E37+E40+E43+E38+E41+E39</f>
        <v>27545</v>
      </c>
      <c r="F35" s="243"/>
      <c r="G35" s="244"/>
      <c r="H35" s="245">
        <f>H36+H37+H40+H43+H38+H41+H39</f>
        <v>27545</v>
      </c>
      <c r="I35" s="243"/>
      <c r="J35" s="244"/>
      <c r="K35" s="245">
        <f>K36+K37+K40+K43+K38+K41+K39</f>
        <v>27545</v>
      </c>
    </row>
    <row r="36" spans="1:11" s="10" customFormat="1" ht="15">
      <c r="A36" s="234" t="s">
        <v>643</v>
      </c>
      <c r="B36" s="230" t="s">
        <v>589</v>
      </c>
      <c r="C36" s="246">
        <v>20</v>
      </c>
      <c r="D36" s="246">
        <v>150</v>
      </c>
      <c r="E36" s="244">
        <f>C36*D36</f>
        <v>3000</v>
      </c>
      <c r="F36" s="246">
        <v>20</v>
      </c>
      <c r="G36" s="246">
        <v>150</v>
      </c>
      <c r="H36" s="244">
        <f t="shared" ref="H36:H43" si="6">F36*G36</f>
        <v>3000</v>
      </c>
      <c r="I36" s="246">
        <v>20</v>
      </c>
      <c r="J36" s="246">
        <v>150</v>
      </c>
      <c r="K36" s="244">
        <f t="shared" ref="K36:K43" si="7">I36*J36</f>
        <v>3000</v>
      </c>
    </row>
    <row r="37" spans="1:11" s="10" customFormat="1" ht="15">
      <c r="A37" s="234" t="s">
        <v>644</v>
      </c>
      <c r="B37" s="230" t="s">
        <v>589</v>
      </c>
      <c r="C37" s="246">
        <v>20</v>
      </c>
      <c r="D37" s="246">
        <v>180</v>
      </c>
      <c r="E37" s="244">
        <f>C37*D37</f>
        <v>3600</v>
      </c>
      <c r="F37" s="246">
        <v>20</v>
      </c>
      <c r="G37" s="246">
        <v>180</v>
      </c>
      <c r="H37" s="244">
        <f t="shared" si="6"/>
        <v>3600</v>
      </c>
      <c r="I37" s="246">
        <v>20</v>
      </c>
      <c r="J37" s="246">
        <v>180</v>
      </c>
      <c r="K37" s="244">
        <f t="shared" si="7"/>
        <v>3600</v>
      </c>
    </row>
    <row r="38" spans="1:11" s="10" customFormat="1" ht="30">
      <c r="A38" s="234" t="s">
        <v>645</v>
      </c>
      <c r="B38" s="230" t="s">
        <v>589</v>
      </c>
      <c r="C38" s="246">
        <v>10</v>
      </c>
      <c r="D38" s="246">
        <v>250</v>
      </c>
      <c r="E38" s="244">
        <f>C38*D38</f>
        <v>2500</v>
      </c>
      <c r="F38" s="246">
        <v>10</v>
      </c>
      <c r="G38" s="246">
        <v>250</v>
      </c>
      <c r="H38" s="244">
        <f t="shared" si="6"/>
        <v>2500</v>
      </c>
      <c r="I38" s="246">
        <v>10</v>
      </c>
      <c r="J38" s="246">
        <v>250</v>
      </c>
      <c r="K38" s="244">
        <f t="shared" si="7"/>
        <v>2500</v>
      </c>
    </row>
    <row r="39" spans="1:11" s="10" customFormat="1" ht="30">
      <c r="A39" s="234" t="s">
        <v>646</v>
      </c>
      <c r="B39" s="230" t="s">
        <v>589</v>
      </c>
      <c r="C39" s="246">
        <v>10</v>
      </c>
      <c r="D39" s="246">
        <v>700</v>
      </c>
      <c r="E39" s="244">
        <f>C39*D39</f>
        <v>7000</v>
      </c>
      <c r="F39" s="246">
        <v>10</v>
      </c>
      <c r="G39" s="246">
        <v>700</v>
      </c>
      <c r="H39" s="244">
        <f t="shared" si="6"/>
        <v>7000</v>
      </c>
      <c r="I39" s="246">
        <v>10</v>
      </c>
      <c r="J39" s="246">
        <v>700</v>
      </c>
      <c r="K39" s="244">
        <f t="shared" si="7"/>
        <v>7000</v>
      </c>
    </row>
    <row r="40" spans="1:11" s="10" customFormat="1" ht="45">
      <c r="A40" s="234" t="s">
        <v>647</v>
      </c>
      <c r="B40" s="243" t="s">
        <v>648</v>
      </c>
      <c r="C40" s="243">
        <v>100</v>
      </c>
      <c r="D40" s="244">
        <v>29</v>
      </c>
      <c r="E40" s="244">
        <f t="shared" si="1"/>
        <v>2900</v>
      </c>
      <c r="F40" s="243">
        <v>100</v>
      </c>
      <c r="G40" s="244">
        <v>29</v>
      </c>
      <c r="H40" s="244">
        <f t="shared" si="6"/>
        <v>2900</v>
      </c>
      <c r="I40" s="243">
        <v>100</v>
      </c>
      <c r="J40" s="244">
        <v>29</v>
      </c>
      <c r="K40" s="244">
        <f t="shared" si="7"/>
        <v>2900</v>
      </c>
    </row>
    <row r="41" spans="1:11" s="10" customFormat="1" ht="15">
      <c r="A41" s="234" t="s">
        <v>649</v>
      </c>
      <c r="B41" s="243" t="s">
        <v>650</v>
      </c>
      <c r="C41" s="243">
        <v>151</v>
      </c>
      <c r="D41" s="244">
        <v>45</v>
      </c>
      <c r="E41" s="244">
        <f>C41*D41</f>
        <v>6795</v>
      </c>
      <c r="F41" s="243">
        <v>151</v>
      </c>
      <c r="G41" s="244">
        <v>45</v>
      </c>
      <c r="H41" s="244">
        <f t="shared" si="6"/>
        <v>6795</v>
      </c>
      <c r="I41" s="243">
        <v>151</v>
      </c>
      <c r="J41" s="244">
        <v>45</v>
      </c>
      <c r="K41" s="244">
        <f t="shared" si="7"/>
        <v>6795</v>
      </c>
    </row>
    <row r="42" spans="1:11" s="10" customFormat="1" ht="30">
      <c r="A42" s="234" t="s">
        <v>646</v>
      </c>
      <c r="B42" s="243" t="s">
        <v>589</v>
      </c>
      <c r="C42" s="243">
        <v>0</v>
      </c>
      <c r="D42" s="244">
        <v>650</v>
      </c>
      <c r="E42" s="244">
        <f>C42*D42</f>
        <v>0</v>
      </c>
      <c r="F42" s="243">
        <v>0</v>
      </c>
      <c r="G42" s="244">
        <v>650</v>
      </c>
      <c r="H42" s="244">
        <f t="shared" si="6"/>
        <v>0</v>
      </c>
      <c r="I42" s="243">
        <v>0</v>
      </c>
      <c r="J42" s="244">
        <v>650</v>
      </c>
      <c r="K42" s="244">
        <f t="shared" si="7"/>
        <v>0</v>
      </c>
    </row>
    <row r="43" spans="1:11" s="10" customFormat="1" ht="15">
      <c r="A43" s="234" t="s">
        <v>651</v>
      </c>
      <c r="B43" s="243" t="s">
        <v>589</v>
      </c>
      <c r="C43" s="243">
        <v>100</v>
      </c>
      <c r="D43" s="244">
        <v>17.5</v>
      </c>
      <c r="E43" s="244">
        <f t="shared" si="1"/>
        <v>1750</v>
      </c>
      <c r="F43" s="243">
        <v>100</v>
      </c>
      <c r="G43" s="244">
        <v>17.5</v>
      </c>
      <c r="H43" s="244">
        <f t="shared" si="6"/>
        <v>1750</v>
      </c>
      <c r="I43" s="243">
        <v>100</v>
      </c>
      <c r="J43" s="244">
        <v>17.5</v>
      </c>
      <c r="K43" s="244">
        <f t="shared" si="7"/>
        <v>1750</v>
      </c>
    </row>
    <row r="44" spans="1:11" ht="15">
      <c r="A44" s="247" t="s">
        <v>2</v>
      </c>
      <c r="B44" s="248" t="s">
        <v>21</v>
      </c>
      <c r="C44" s="248" t="s">
        <v>21</v>
      </c>
      <c r="D44" s="248" t="s">
        <v>21</v>
      </c>
      <c r="E44" s="249">
        <f>E35+E33+E12+E22+E42</f>
        <v>77472.78</v>
      </c>
      <c r="F44" s="248" t="s">
        <v>21</v>
      </c>
      <c r="G44" s="248" t="s">
        <v>21</v>
      </c>
      <c r="H44" s="249">
        <f>H35+H33+H12+H22+H42</f>
        <v>77472.78</v>
      </c>
      <c r="I44" s="248" t="s">
        <v>21</v>
      </c>
      <c r="J44" s="248" t="s">
        <v>21</v>
      </c>
      <c r="K44" s="249">
        <f>K35+K33+K12+K22+K42</f>
        <v>77472.78</v>
      </c>
    </row>
    <row r="45" spans="1:11" ht="15">
      <c r="A45" s="247" t="s">
        <v>25</v>
      </c>
      <c r="B45" s="248" t="s">
        <v>21</v>
      </c>
      <c r="C45" s="248" t="s">
        <v>21</v>
      </c>
      <c r="D45" s="248" t="s">
        <v>21</v>
      </c>
      <c r="E45" s="249">
        <f>E44/1000</f>
        <v>77.47278</v>
      </c>
      <c r="F45" s="248" t="s">
        <v>21</v>
      </c>
      <c r="G45" s="248" t="s">
        <v>21</v>
      </c>
      <c r="H45" s="249">
        <f>H44/1000</f>
        <v>77.47278</v>
      </c>
      <c r="I45" s="248" t="s">
        <v>21</v>
      </c>
      <c r="J45" s="248" t="s">
        <v>21</v>
      </c>
      <c r="K45" s="249">
        <f>K44/1000</f>
        <v>77.47278</v>
      </c>
    </row>
    <row r="46" spans="1:11" ht="15">
      <c r="A46" s="250"/>
      <c r="B46" s="251"/>
      <c r="C46" s="251"/>
      <c r="D46" s="251"/>
      <c r="E46" s="252"/>
      <c r="F46" s="251"/>
      <c r="G46" s="251"/>
      <c r="H46" s="252"/>
      <c r="I46" s="253"/>
      <c r="J46" s="253"/>
      <c r="K46" s="254"/>
    </row>
    <row r="47" spans="1:11" ht="15.75">
      <c r="A47" s="174" t="s">
        <v>4</v>
      </c>
      <c r="B47" s="255"/>
      <c r="C47" s="255"/>
      <c r="D47" s="255"/>
      <c r="E47" s="256"/>
      <c r="F47" s="794" t="s">
        <v>445</v>
      </c>
      <c r="G47" s="794"/>
      <c r="H47" s="794"/>
    </row>
    <row r="48" spans="1:11" ht="18.75">
      <c r="A48" s="257"/>
      <c r="B48" s="793" t="s">
        <v>5</v>
      </c>
      <c r="C48" s="793"/>
      <c r="D48" s="258"/>
      <c r="E48" s="793" t="s">
        <v>6</v>
      </c>
      <c r="F48" s="793"/>
      <c r="G48" s="793"/>
      <c r="H48" s="793"/>
    </row>
    <row r="49" spans="1:8" ht="18.75">
      <c r="A49" s="257"/>
      <c r="B49" s="257"/>
      <c r="C49" s="257"/>
      <c r="D49" s="257"/>
      <c r="E49" s="257"/>
      <c r="F49" s="257"/>
      <c r="G49" s="257"/>
      <c r="H49" s="257"/>
    </row>
    <row r="50" spans="1:8" ht="15.75">
      <c r="A50" s="174" t="s">
        <v>7</v>
      </c>
      <c r="B50" s="255"/>
      <c r="C50" s="255"/>
      <c r="D50" s="176"/>
      <c r="E50" s="800" t="s">
        <v>446</v>
      </c>
      <c r="F50" s="800"/>
      <c r="G50" s="800"/>
      <c r="H50" s="800"/>
    </row>
    <row r="51" spans="1:8" ht="18.75">
      <c r="A51" s="259"/>
      <c r="B51" s="792" t="s">
        <v>5</v>
      </c>
      <c r="C51" s="792"/>
      <c r="D51" s="258"/>
      <c r="E51" s="793" t="s">
        <v>6</v>
      </c>
      <c r="F51" s="793"/>
      <c r="G51" s="793"/>
      <c r="H51" s="793"/>
    </row>
    <row r="52" spans="1:8">
      <c r="A52" s="171"/>
      <c r="B52" s="171"/>
      <c r="C52" s="171"/>
      <c r="D52" s="171"/>
      <c r="E52" s="171"/>
      <c r="F52" s="171"/>
      <c r="G52" s="171"/>
      <c r="H52" s="171"/>
    </row>
    <row r="53" spans="1:8">
      <c r="A53" s="171"/>
      <c r="B53" s="171"/>
      <c r="C53" s="171"/>
      <c r="D53" s="171"/>
      <c r="E53" s="171"/>
      <c r="F53" s="171"/>
      <c r="G53" s="171"/>
      <c r="H53" s="171"/>
    </row>
    <row r="54" spans="1:8">
      <c r="A54" s="171"/>
      <c r="B54" s="171"/>
      <c r="C54" s="171"/>
      <c r="D54" s="171"/>
      <c r="E54" s="171"/>
      <c r="F54" s="171"/>
      <c r="G54" s="171"/>
      <c r="H54" s="171"/>
    </row>
    <row r="55" spans="1:8">
      <c r="A55" s="171"/>
      <c r="B55" s="171"/>
      <c r="C55" s="171"/>
      <c r="D55" s="171"/>
      <c r="E55" s="171"/>
      <c r="F55" s="171"/>
      <c r="G55" s="171"/>
      <c r="H55" s="171"/>
    </row>
    <row r="56" spans="1:8">
      <c r="A56" s="171"/>
      <c r="B56" s="171"/>
      <c r="C56" s="171"/>
      <c r="D56" s="171"/>
      <c r="E56" s="171"/>
      <c r="F56" s="171"/>
      <c r="G56" s="171"/>
      <c r="H56" s="171"/>
    </row>
    <row r="57" spans="1:8">
      <c r="A57" s="171"/>
      <c r="B57" s="171"/>
      <c r="C57" s="171"/>
      <c r="D57" s="171"/>
      <c r="E57" s="171"/>
      <c r="F57" s="171"/>
      <c r="G57" s="171"/>
      <c r="H57" s="171"/>
    </row>
    <row r="58" spans="1:8">
      <c r="A58" s="171"/>
      <c r="B58" s="171"/>
      <c r="C58" s="171"/>
      <c r="D58" s="171"/>
      <c r="E58" s="171"/>
      <c r="F58" s="171"/>
      <c r="G58" s="171"/>
      <c r="H58" s="171"/>
    </row>
    <row r="59" spans="1:8">
      <c r="A59" s="171"/>
      <c r="B59" s="171"/>
      <c r="C59" s="171"/>
      <c r="D59" s="171"/>
      <c r="E59" s="171"/>
      <c r="F59" s="171"/>
      <c r="G59" s="171"/>
      <c r="H59" s="171"/>
    </row>
    <row r="60" spans="1:8">
      <c r="A60" s="171"/>
      <c r="B60" s="171"/>
      <c r="C60" s="171"/>
      <c r="D60" s="171"/>
      <c r="E60" s="171"/>
      <c r="F60" s="171"/>
      <c r="G60" s="171"/>
      <c r="H60" s="171"/>
    </row>
    <row r="61" spans="1:8">
      <c r="A61" s="171"/>
      <c r="B61" s="171"/>
      <c r="C61" s="171"/>
      <c r="D61" s="171"/>
      <c r="E61" s="171"/>
      <c r="F61" s="171"/>
      <c r="G61" s="171"/>
      <c r="H61" s="171"/>
    </row>
    <row r="62" spans="1:8">
      <c r="A62" s="171"/>
      <c r="B62" s="171"/>
      <c r="C62" s="171"/>
      <c r="D62" s="171"/>
      <c r="E62" s="171"/>
      <c r="F62" s="171"/>
      <c r="G62" s="171"/>
      <c r="H62" s="171"/>
    </row>
    <row r="63" spans="1:8">
      <c r="A63" s="171"/>
      <c r="B63" s="171"/>
      <c r="C63" s="171"/>
      <c r="D63" s="171"/>
      <c r="E63" s="171"/>
      <c r="F63" s="171"/>
      <c r="G63" s="171"/>
      <c r="H63" s="171"/>
    </row>
    <row r="64" spans="1:8">
      <c r="A64" s="171"/>
      <c r="B64" s="171"/>
      <c r="C64" s="171"/>
      <c r="D64" s="171"/>
      <c r="E64" s="171"/>
      <c r="F64" s="171"/>
      <c r="G64" s="171"/>
      <c r="H64" s="171"/>
    </row>
    <row r="65" spans="1:8">
      <c r="A65" s="171"/>
      <c r="B65" s="171"/>
      <c r="C65" s="171"/>
      <c r="D65" s="171"/>
      <c r="E65" s="171"/>
      <c r="F65" s="171"/>
      <c r="G65" s="171"/>
      <c r="H65" s="171"/>
    </row>
    <row r="66" spans="1:8">
      <c r="A66" s="171"/>
      <c r="B66" s="171"/>
      <c r="C66" s="171"/>
      <c r="D66" s="171"/>
      <c r="E66" s="171"/>
      <c r="F66" s="171"/>
      <c r="G66" s="171"/>
      <c r="H66" s="171"/>
    </row>
    <row r="67" spans="1:8">
      <c r="A67" s="171"/>
      <c r="B67" s="171"/>
      <c r="C67" s="171"/>
      <c r="D67" s="171"/>
      <c r="E67" s="171"/>
      <c r="F67" s="171"/>
      <c r="G67" s="171"/>
      <c r="H67" s="171"/>
    </row>
    <row r="68" spans="1:8">
      <c r="A68" s="171"/>
      <c r="B68" s="171"/>
      <c r="C68" s="171"/>
      <c r="D68" s="171"/>
      <c r="E68" s="171"/>
      <c r="F68" s="171"/>
      <c r="G68" s="171"/>
      <c r="H68" s="171"/>
    </row>
    <row r="69" spans="1:8">
      <c r="A69" s="171"/>
      <c r="B69" s="171"/>
      <c r="C69" s="171"/>
      <c r="D69" s="171"/>
      <c r="E69" s="171"/>
      <c r="F69" s="171"/>
      <c r="G69" s="171"/>
      <c r="H69" s="171"/>
    </row>
    <row r="70" spans="1:8">
      <c r="A70" s="171"/>
      <c r="B70" s="171"/>
      <c r="C70" s="171"/>
      <c r="D70" s="171"/>
      <c r="E70" s="171"/>
      <c r="F70" s="171"/>
      <c r="G70" s="171"/>
      <c r="H70" s="171"/>
    </row>
    <row r="71" spans="1:8">
      <c r="A71" s="171"/>
      <c r="B71" s="171"/>
      <c r="C71" s="171"/>
      <c r="D71" s="171"/>
      <c r="E71" s="171"/>
      <c r="F71" s="171"/>
      <c r="G71" s="171"/>
      <c r="H71" s="171"/>
    </row>
    <row r="72" spans="1:8">
      <c r="A72" s="171"/>
      <c r="B72" s="171"/>
      <c r="C72" s="171"/>
      <c r="D72" s="171"/>
      <c r="E72" s="171"/>
      <c r="F72" s="171"/>
      <c r="G72" s="171"/>
      <c r="H72" s="171"/>
    </row>
    <row r="73" spans="1:8">
      <c r="A73" s="171"/>
      <c r="B73" s="171"/>
      <c r="C73" s="171"/>
      <c r="D73" s="171"/>
      <c r="E73" s="171"/>
      <c r="F73" s="171"/>
      <c r="G73" s="171"/>
      <c r="H73" s="171"/>
    </row>
  </sheetData>
  <mergeCells count="17">
    <mergeCell ref="B48:C48"/>
    <mergeCell ref="E48:H48"/>
    <mergeCell ref="E50:H50"/>
    <mergeCell ref="B51:C51"/>
    <mergeCell ref="E51:H51"/>
    <mergeCell ref="F47:H47"/>
    <mergeCell ref="A2:I2"/>
    <mergeCell ref="A3:I3"/>
    <mergeCell ref="A4:I4"/>
    <mergeCell ref="A5:I5"/>
    <mergeCell ref="A7:I7"/>
    <mergeCell ref="A8:H8"/>
    <mergeCell ref="A10:A11"/>
    <mergeCell ref="B10:B11"/>
    <mergeCell ref="C10:E10"/>
    <mergeCell ref="F10:H10"/>
    <mergeCell ref="I10:K10"/>
  </mergeCells>
  <pageMargins left="0.7" right="0.7" top="0.75" bottom="0.75" header="0.3" footer="0.3"/>
  <pageSetup paperSize="9" orientation="landscape" verticalDpi="0" r:id="rId1"/>
</worksheet>
</file>

<file path=xl/worksheets/sheet34.xml><?xml version="1.0" encoding="utf-8"?>
<worksheet xmlns="http://schemas.openxmlformats.org/spreadsheetml/2006/main" xmlns:r="http://schemas.openxmlformats.org/officeDocument/2006/relationships">
  <sheetPr>
    <tabColor rgb="FF00FFFF"/>
  </sheetPr>
  <dimension ref="A2:Q66"/>
  <sheetViews>
    <sheetView topLeftCell="A19" workbookViewId="0">
      <selection activeCell="A11" sqref="A11:E27"/>
    </sheetView>
  </sheetViews>
  <sheetFormatPr defaultRowHeight="12.75"/>
  <cols>
    <col min="1" max="1" width="23.7109375" style="82" customWidth="1"/>
    <col min="2" max="16384" width="9.140625" style="82"/>
  </cols>
  <sheetData>
    <row r="2" spans="1:17" ht="15.75">
      <c r="A2" s="795" t="s">
        <v>0</v>
      </c>
      <c r="B2" s="795"/>
      <c r="C2" s="795"/>
      <c r="D2" s="795"/>
      <c r="E2" s="795"/>
      <c r="F2" s="795"/>
      <c r="G2" s="795"/>
      <c r="H2" s="795"/>
    </row>
    <row r="3" spans="1:17" ht="15.75">
      <c r="A3" s="796" t="s">
        <v>587</v>
      </c>
      <c r="B3" s="796"/>
      <c r="C3" s="796"/>
      <c r="D3" s="796"/>
      <c r="E3" s="796"/>
      <c r="F3" s="796"/>
      <c r="G3" s="796"/>
      <c r="H3" s="796"/>
    </row>
    <row r="4" spans="1:17" ht="62.25" customHeight="1">
      <c r="A4" s="801" t="s">
        <v>505</v>
      </c>
      <c r="B4" s="801"/>
      <c r="C4" s="801"/>
      <c r="D4" s="801"/>
      <c r="E4" s="801"/>
      <c r="F4" s="801"/>
      <c r="G4" s="801"/>
      <c r="H4" s="801"/>
      <c r="I4" s="224"/>
      <c r="J4" s="224"/>
      <c r="K4" s="224"/>
      <c r="L4" s="225"/>
      <c r="M4" s="225"/>
      <c r="N4" s="225"/>
      <c r="O4" s="225"/>
      <c r="P4" s="225"/>
      <c r="Q4" s="225"/>
    </row>
    <row r="5" spans="1:17">
      <c r="A5" s="737" t="s">
        <v>1</v>
      </c>
      <c r="B5" s="737"/>
      <c r="C5" s="737"/>
      <c r="D5" s="737"/>
      <c r="E5" s="737"/>
      <c r="F5" s="737"/>
      <c r="G5" s="737"/>
      <c r="H5" s="737"/>
    </row>
    <row r="6" spans="1:17" ht="15.75">
      <c r="A6" s="796" t="s">
        <v>904</v>
      </c>
      <c r="B6" s="796"/>
      <c r="C6" s="796"/>
      <c r="D6" s="796"/>
      <c r="E6" s="796"/>
      <c r="F6" s="796"/>
      <c r="G6" s="796"/>
      <c r="H6" s="796"/>
    </row>
    <row r="7" spans="1:17" ht="2.25" customHeight="1">
      <c r="A7" s="796"/>
      <c r="B7" s="796"/>
      <c r="C7" s="796"/>
      <c r="D7" s="796"/>
      <c r="E7" s="796"/>
      <c r="F7" s="796"/>
      <c r="G7" s="796"/>
      <c r="H7" s="796"/>
    </row>
    <row r="8" spans="1:17" hidden="1"/>
    <row r="9" spans="1:17" ht="15">
      <c r="A9" s="799" t="s">
        <v>8</v>
      </c>
      <c r="B9" s="799" t="s">
        <v>11</v>
      </c>
      <c r="C9" s="799" t="s">
        <v>1011</v>
      </c>
      <c r="D9" s="799"/>
      <c r="E9" s="799"/>
      <c r="F9" s="799" t="s">
        <v>1012</v>
      </c>
      <c r="G9" s="799"/>
      <c r="H9" s="799"/>
      <c r="I9" s="799" t="s">
        <v>1013</v>
      </c>
      <c r="J9" s="799"/>
      <c r="K9" s="799"/>
    </row>
    <row r="10" spans="1:17" ht="15">
      <c r="A10" s="799"/>
      <c r="B10" s="799"/>
      <c r="C10" s="226" t="s">
        <v>12</v>
      </c>
      <c r="D10" s="226" t="s">
        <v>13</v>
      </c>
      <c r="E10" s="226" t="s">
        <v>476</v>
      </c>
      <c r="F10" s="226" t="s">
        <v>12</v>
      </c>
      <c r="G10" s="226" t="s">
        <v>13</v>
      </c>
      <c r="H10" s="226" t="s">
        <v>476</v>
      </c>
      <c r="I10" s="226" t="s">
        <v>12</v>
      </c>
      <c r="J10" s="226" t="s">
        <v>13</v>
      </c>
      <c r="K10" s="226" t="s">
        <v>476</v>
      </c>
    </row>
    <row r="11" spans="1:17" s="10" customFormat="1" ht="15">
      <c r="A11" s="227" t="s">
        <v>588</v>
      </c>
      <c r="B11" s="228" t="s">
        <v>589</v>
      </c>
      <c r="C11" s="228">
        <v>300</v>
      </c>
      <c r="D11" s="228">
        <v>5</v>
      </c>
      <c r="E11" s="229">
        <f>D11*C11</f>
        <v>1500</v>
      </c>
      <c r="F11" s="228">
        <v>300</v>
      </c>
      <c r="G11" s="228">
        <v>5</v>
      </c>
      <c r="H11" s="229">
        <f>G11*F11</f>
        <v>1500</v>
      </c>
      <c r="I11" s="228">
        <v>300</v>
      </c>
      <c r="J11" s="228">
        <v>5</v>
      </c>
      <c r="K11" s="229">
        <f>J11*I11</f>
        <v>1500</v>
      </c>
    </row>
    <row r="12" spans="1:17" s="10" customFormat="1" ht="15">
      <c r="A12" s="227" t="s">
        <v>590</v>
      </c>
      <c r="B12" s="230" t="s">
        <v>589</v>
      </c>
      <c r="C12" s="231">
        <v>200</v>
      </c>
      <c r="D12" s="232">
        <v>5</v>
      </c>
      <c r="E12" s="229">
        <f>C12*D12</f>
        <v>1000</v>
      </c>
      <c r="F12" s="231">
        <v>200</v>
      </c>
      <c r="G12" s="232">
        <v>5</v>
      </c>
      <c r="H12" s="229">
        <f>F12*G12</f>
        <v>1000</v>
      </c>
      <c r="I12" s="231">
        <v>200</v>
      </c>
      <c r="J12" s="232">
        <v>5</v>
      </c>
      <c r="K12" s="229">
        <f>I12*J12</f>
        <v>1000</v>
      </c>
    </row>
    <row r="13" spans="1:17" s="10" customFormat="1" ht="30">
      <c r="A13" s="227" t="s">
        <v>591</v>
      </c>
      <c r="B13" s="230" t="s">
        <v>589</v>
      </c>
      <c r="C13" s="233">
        <v>200</v>
      </c>
      <c r="D13" s="233">
        <v>5</v>
      </c>
      <c r="E13" s="229">
        <f>C13*D13</f>
        <v>1000</v>
      </c>
      <c r="F13" s="233">
        <v>200</v>
      </c>
      <c r="G13" s="233">
        <v>5</v>
      </c>
      <c r="H13" s="229">
        <f>F13*G13</f>
        <v>1000</v>
      </c>
      <c r="I13" s="233">
        <v>200</v>
      </c>
      <c r="J13" s="233">
        <v>5</v>
      </c>
      <c r="K13" s="229">
        <f>I13*J13</f>
        <v>1000</v>
      </c>
    </row>
    <row r="14" spans="1:17" s="10" customFormat="1" ht="15">
      <c r="A14" s="234" t="s">
        <v>592</v>
      </c>
      <c r="B14" s="230" t="s">
        <v>589</v>
      </c>
      <c r="C14" s="233">
        <v>200</v>
      </c>
      <c r="D14" s="233">
        <v>25.8</v>
      </c>
      <c r="E14" s="229">
        <f t="shared" ref="E14:E32" si="0">C14*D14</f>
        <v>5160</v>
      </c>
      <c r="F14" s="233">
        <v>200</v>
      </c>
      <c r="G14" s="233">
        <v>25.8</v>
      </c>
      <c r="H14" s="229">
        <f t="shared" ref="H14:H32" si="1">F14*G14</f>
        <v>5160</v>
      </c>
      <c r="I14" s="233">
        <v>200</v>
      </c>
      <c r="J14" s="233">
        <v>25.8</v>
      </c>
      <c r="K14" s="229">
        <f t="shared" ref="K14:K32" si="2">I14*J14</f>
        <v>5160</v>
      </c>
    </row>
    <row r="15" spans="1:17" s="10" customFormat="1" ht="15">
      <c r="A15" s="234" t="s">
        <v>593</v>
      </c>
      <c r="B15" s="230" t="s">
        <v>589</v>
      </c>
      <c r="C15" s="233">
        <v>100</v>
      </c>
      <c r="D15" s="233">
        <v>50.6</v>
      </c>
      <c r="E15" s="229">
        <f t="shared" si="0"/>
        <v>5060</v>
      </c>
      <c r="F15" s="233">
        <v>100</v>
      </c>
      <c r="G15" s="233">
        <v>50.6</v>
      </c>
      <c r="H15" s="229">
        <f t="shared" si="1"/>
        <v>5060</v>
      </c>
      <c r="I15" s="233">
        <v>100</v>
      </c>
      <c r="J15" s="233">
        <v>50.6</v>
      </c>
      <c r="K15" s="229">
        <f t="shared" si="2"/>
        <v>5060</v>
      </c>
    </row>
    <row r="16" spans="1:17" s="10" customFormat="1" ht="15">
      <c r="A16" s="234" t="s">
        <v>594</v>
      </c>
      <c r="B16" s="230" t="s">
        <v>589</v>
      </c>
      <c r="C16" s="233">
        <v>200</v>
      </c>
      <c r="D16" s="233">
        <v>12.1</v>
      </c>
      <c r="E16" s="229">
        <f t="shared" si="0"/>
        <v>2420</v>
      </c>
      <c r="F16" s="233">
        <v>200</v>
      </c>
      <c r="G16" s="233">
        <v>12.1</v>
      </c>
      <c r="H16" s="229">
        <f t="shared" si="1"/>
        <v>2420</v>
      </c>
      <c r="I16" s="233">
        <v>200</v>
      </c>
      <c r="J16" s="233">
        <v>12.1</v>
      </c>
      <c r="K16" s="229">
        <f t="shared" si="2"/>
        <v>2420</v>
      </c>
    </row>
    <row r="17" spans="1:11" s="10" customFormat="1" ht="15">
      <c r="A17" s="234" t="s">
        <v>595</v>
      </c>
      <c r="B17" s="230" t="s">
        <v>589</v>
      </c>
      <c r="C17" s="233">
        <v>300</v>
      </c>
      <c r="D17" s="233">
        <v>10.5</v>
      </c>
      <c r="E17" s="229">
        <f t="shared" si="0"/>
        <v>3150</v>
      </c>
      <c r="F17" s="233">
        <v>300</v>
      </c>
      <c r="G17" s="233">
        <v>10.5</v>
      </c>
      <c r="H17" s="229">
        <f t="shared" si="1"/>
        <v>3150</v>
      </c>
      <c r="I17" s="233">
        <v>300</v>
      </c>
      <c r="J17" s="233">
        <v>10.5</v>
      </c>
      <c r="K17" s="229">
        <f t="shared" si="2"/>
        <v>3150</v>
      </c>
    </row>
    <row r="18" spans="1:11" s="10" customFormat="1" ht="15">
      <c r="A18" s="234" t="s">
        <v>596</v>
      </c>
      <c r="B18" s="230" t="s">
        <v>597</v>
      </c>
      <c r="C18" s="233">
        <v>30</v>
      </c>
      <c r="D18" s="233">
        <v>50</v>
      </c>
      <c r="E18" s="229">
        <f t="shared" si="0"/>
        <v>1500</v>
      </c>
      <c r="F18" s="233">
        <v>30</v>
      </c>
      <c r="G18" s="233">
        <v>50</v>
      </c>
      <c r="H18" s="229">
        <f t="shared" si="1"/>
        <v>1500</v>
      </c>
      <c r="I18" s="233">
        <v>30</v>
      </c>
      <c r="J18" s="233">
        <v>50</v>
      </c>
      <c r="K18" s="229">
        <f t="shared" si="2"/>
        <v>1500</v>
      </c>
    </row>
    <row r="19" spans="1:11" s="10" customFormat="1" ht="15">
      <c r="A19" s="234" t="s">
        <v>598</v>
      </c>
      <c r="B19" s="230" t="s">
        <v>589</v>
      </c>
      <c r="C19" s="233">
        <v>30</v>
      </c>
      <c r="D19" s="233">
        <v>10</v>
      </c>
      <c r="E19" s="229">
        <f t="shared" si="0"/>
        <v>300</v>
      </c>
      <c r="F19" s="233">
        <v>30</v>
      </c>
      <c r="G19" s="233">
        <v>10</v>
      </c>
      <c r="H19" s="229">
        <f t="shared" si="1"/>
        <v>300</v>
      </c>
      <c r="I19" s="233">
        <v>30</v>
      </c>
      <c r="J19" s="233">
        <v>10</v>
      </c>
      <c r="K19" s="229">
        <f t="shared" si="2"/>
        <v>300</v>
      </c>
    </row>
    <row r="20" spans="1:11" s="10" customFormat="1" ht="30">
      <c r="A20" s="234" t="s">
        <v>599</v>
      </c>
      <c r="B20" s="230" t="s">
        <v>589</v>
      </c>
      <c r="C20" s="233">
        <v>60</v>
      </c>
      <c r="D20" s="233">
        <v>50</v>
      </c>
      <c r="E20" s="229">
        <f t="shared" si="0"/>
        <v>3000</v>
      </c>
      <c r="F20" s="233">
        <v>60</v>
      </c>
      <c r="G20" s="233">
        <v>50</v>
      </c>
      <c r="H20" s="229">
        <f t="shared" si="1"/>
        <v>3000</v>
      </c>
      <c r="I20" s="233">
        <v>60</v>
      </c>
      <c r="J20" s="233">
        <v>50</v>
      </c>
      <c r="K20" s="229">
        <f t="shared" si="2"/>
        <v>3000</v>
      </c>
    </row>
    <row r="21" spans="1:11" s="10" customFormat="1" ht="15">
      <c r="A21" s="234" t="s">
        <v>600</v>
      </c>
      <c r="B21" s="230" t="s">
        <v>597</v>
      </c>
      <c r="C21" s="233">
        <v>60</v>
      </c>
      <c r="D21" s="233">
        <v>25</v>
      </c>
      <c r="E21" s="229">
        <f t="shared" si="0"/>
        <v>1500</v>
      </c>
      <c r="F21" s="233">
        <v>60</v>
      </c>
      <c r="G21" s="233">
        <v>25</v>
      </c>
      <c r="H21" s="229">
        <f t="shared" si="1"/>
        <v>1500</v>
      </c>
      <c r="I21" s="233">
        <v>60</v>
      </c>
      <c r="J21" s="233">
        <v>25</v>
      </c>
      <c r="K21" s="229">
        <f t="shared" si="2"/>
        <v>1500</v>
      </c>
    </row>
    <row r="22" spans="1:11" s="10" customFormat="1" ht="15">
      <c r="A22" s="234" t="s">
        <v>601</v>
      </c>
      <c r="B22" s="230" t="s">
        <v>597</v>
      </c>
      <c r="C22" s="233">
        <v>60</v>
      </c>
      <c r="D22" s="233">
        <v>40</v>
      </c>
      <c r="E22" s="229">
        <f t="shared" si="0"/>
        <v>2400</v>
      </c>
      <c r="F22" s="233">
        <v>60</v>
      </c>
      <c r="G22" s="233">
        <v>40</v>
      </c>
      <c r="H22" s="229">
        <f t="shared" si="1"/>
        <v>2400</v>
      </c>
      <c r="I22" s="233">
        <v>60</v>
      </c>
      <c r="J22" s="233">
        <v>40</v>
      </c>
      <c r="K22" s="229">
        <f t="shared" si="2"/>
        <v>2400</v>
      </c>
    </row>
    <row r="23" spans="1:11" s="10" customFormat="1" ht="15">
      <c r="A23" s="234" t="s">
        <v>602</v>
      </c>
      <c r="B23" s="230" t="s">
        <v>597</v>
      </c>
      <c r="C23" s="233">
        <v>60</v>
      </c>
      <c r="D23" s="233">
        <v>30</v>
      </c>
      <c r="E23" s="229">
        <f t="shared" si="0"/>
        <v>1800</v>
      </c>
      <c r="F23" s="233">
        <v>60</v>
      </c>
      <c r="G23" s="233">
        <v>30</v>
      </c>
      <c r="H23" s="229">
        <f t="shared" si="1"/>
        <v>1800</v>
      </c>
      <c r="I23" s="233">
        <v>60</v>
      </c>
      <c r="J23" s="233">
        <v>30</v>
      </c>
      <c r="K23" s="229">
        <f t="shared" si="2"/>
        <v>1800</v>
      </c>
    </row>
    <row r="24" spans="1:11" s="10" customFormat="1" ht="15">
      <c r="A24" s="234" t="s">
        <v>603</v>
      </c>
      <c r="B24" s="230" t="s">
        <v>589</v>
      </c>
      <c r="C24" s="233">
        <v>600</v>
      </c>
      <c r="D24" s="233">
        <v>2</v>
      </c>
      <c r="E24" s="229">
        <f t="shared" si="0"/>
        <v>1200</v>
      </c>
      <c r="F24" s="233">
        <v>600</v>
      </c>
      <c r="G24" s="233">
        <v>2</v>
      </c>
      <c r="H24" s="229">
        <f t="shared" si="1"/>
        <v>1200</v>
      </c>
      <c r="I24" s="233">
        <v>600</v>
      </c>
      <c r="J24" s="233">
        <v>2</v>
      </c>
      <c r="K24" s="229">
        <f t="shared" si="2"/>
        <v>1200</v>
      </c>
    </row>
    <row r="25" spans="1:11" s="10" customFormat="1" ht="15">
      <c r="A25" s="234" t="s">
        <v>604</v>
      </c>
      <c r="B25" s="230" t="s">
        <v>589</v>
      </c>
      <c r="C25" s="233">
        <v>30</v>
      </c>
      <c r="D25" s="233">
        <v>45</v>
      </c>
      <c r="E25" s="229">
        <f t="shared" si="0"/>
        <v>1350</v>
      </c>
      <c r="F25" s="233">
        <v>30</v>
      </c>
      <c r="G25" s="233">
        <v>45</v>
      </c>
      <c r="H25" s="229">
        <f t="shared" si="1"/>
        <v>1350</v>
      </c>
      <c r="I25" s="233">
        <v>30</v>
      </c>
      <c r="J25" s="233">
        <v>45</v>
      </c>
      <c r="K25" s="229">
        <f t="shared" si="2"/>
        <v>1350</v>
      </c>
    </row>
    <row r="26" spans="1:11" s="10" customFormat="1" ht="30">
      <c r="A26" s="234" t="s">
        <v>605</v>
      </c>
      <c r="B26" s="230" t="s">
        <v>589</v>
      </c>
      <c r="C26" s="233">
        <v>600</v>
      </c>
      <c r="D26" s="233">
        <v>12</v>
      </c>
      <c r="E26" s="229">
        <f t="shared" si="0"/>
        <v>7200</v>
      </c>
      <c r="F26" s="233">
        <v>600</v>
      </c>
      <c r="G26" s="233">
        <v>12</v>
      </c>
      <c r="H26" s="229">
        <f t="shared" si="1"/>
        <v>7200</v>
      </c>
      <c r="I26" s="233">
        <v>600</v>
      </c>
      <c r="J26" s="233">
        <v>12</v>
      </c>
      <c r="K26" s="229">
        <f t="shared" si="2"/>
        <v>7200</v>
      </c>
    </row>
    <row r="27" spans="1:11" s="10" customFormat="1" ht="30">
      <c r="A27" s="234" t="s">
        <v>606</v>
      </c>
      <c r="B27" s="230" t="s">
        <v>607</v>
      </c>
      <c r="C27" s="233">
        <v>30</v>
      </c>
      <c r="D27" s="233">
        <v>80</v>
      </c>
      <c r="E27" s="229">
        <f t="shared" si="0"/>
        <v>2400</v>
      </c>
      <c r="F27" s="233">
        <v>30</v>
      </c>
      <c r="G27" s="233">
        <v>80</v>
      </c>
      <c r="H27" s="229">
        <f t="shared" si="1"/>
        <v>2400</v>
      </c>
      <c r="I27" s="233">
        <v>30</v>
      </c>
      <c r="J27" s="233">
        <v>80</v>
      </c>
      <c r="K27" s="229">
        <f t="shared" si="2"/>
        <v>2400</v>
      </c>
    </row>
    <row r="28" spans="1:11" s="10" customFormat="1" ht="15">
      <c r="A28" s="234" t="s">
        <v>608</v>
      </c>
      <c r="B28" s="230" t="s">
        <v>597</v>
      </c>
      <c r="C28" s="233">
        <v>60</v>
      </c>
      <c r="D28" s="233">
        <v>50</v>
      </c>
      <c r="E28" s="229">
        <f t="shared" si="0"/>
        <v>3000</v>
      </c>
      <c r="F28" s="233">
        <v>60</v>
      </c>
      <c r="G28" s="233">
        <v>50</v>
      </c>
      <c r="H28" s="229">
        <f t="shared" si="1"/>
        <v>3000</v>
      </c>
      <c r="I28" s="233">
        <v>60</v>
      </c>
      <c r="J28" s="233">
        <v>50</v>
      </c>
      <c r="K28" s="229">
        <f t="shared" si="2"/>
        <v>3000</v>
      </c>
    </row>
    <row r="29" spans="1:11" s="10" customFormat="1" ht="15">
      <c r="A29" s="234" t="s">
        <v>609</v>
      </c>
      <c r="B29" s="230" t="s">
        <v>589</v>
      </c>
      <c r="C29" s="233">
        <v>60</v>
      </c>
      <c r="D29" s="233">
        <v>20</v>
      </c>
      <c r="E29" s="229">
        <f t="shared" si="0"/>
        <v>1200</v>
      </c>
      <c r="F29" s="233">
        <v>60</v>
      </c>
      <c r="G29" s="233">
        <v>20</v>
      </c>
      <c r="H29" s="229">
        <f t="shared" si="1"/>
        <v>1200</v>
      </c>
      <c r="I29" s="233">
        <v>60</v>
      </c>
      <c r="J29" s="233">
        <v>20</v>
      </c>
      <c r="K29" s="229">
        <f t="shared" si="2"/>
        <v>1200</v>
      </c>
    </row>
    <row r="30" spans="1:11" s="10" customFormat="1" ht="15">
      <c r="A30" s="234" t="s">
        <v>610</v>
      </c>
      <c r="B30" s="230" t="s">
        <v>589</v>
      </c>
      <c r="C30" s="233">
        <v>60</v>
      </c>
      <c r="D30" s="233">
        <v>5</v>
      </c>
      <c r="E30" s="229">
        <f t="shared" si="0"/>
        <v>300</v>
      </c>
      <c r="F30" s="233">
        <v>60</v>
      </c>
      <c r="G30" s="233">
        <v>5</v>
      </c>
      <c r="H30" s="229">
        <f t="shared" si="1"/>
        <v>300</v>
      </c>
      <c r="I30" s="233">
        <v>60</v>
      </c>
      <c r="J30" s="233">
        <v>5</v>
      </c>
      <c r="K30" s="229">
        <f t="shared" si="2"/>
        <v>300</v>
      </c>
    </row>
    <row r="31" spans="1:11" s="10" customFormat="1" ht="15">
      <c r="A31" s="234" t="s">
        <v>611</v>
      </c>
      <c r="B31" s="230" t="s">
        <v>589</v>
      </c>
      <c r="C31" s="233">
        <v>60</v>
      </c>
      <c r="D31" s="233">
        <v>20</v>
      </c>
      <c r="E31" s="229">
        <f t="shared" si="0"/>
        <v>1200</v>
      </c>
      <c r="F31" s="233">
        <v>60</v>
      </c>
      <c r="G31" s="233">
        <v>20</v>
      </c>
      <c r="H31" s="229">
        <f t="shared" si="1"/>
        <v>1200</v>
      </c>
      <c r="I31" s="233">
        <v>60</v>
      </c>
      <c r="J31" s="233">
        <v>20</v>
      </c>
      <c r="K31" s="229">
        <f t="shared" si="2"/>
        <v>1200</v>
      </c>
    </row>
    <row r="32" spans="1:11" s="10" customFormat="1" ht="15">
      <c r="A32" s="234" t="s">
        <v>612</v>
      </c>
      <c r="B32" s="230" t="s">
        <v>597</v>
      </c>
      <c r="C32" s="233">
        <v>50</v>
      </c>
      <c r="D32" s="233">
        <v>50</v>
      </c>
      <c r="E32" s="229">
        <f t="shared" si="0"/>
        <v>2500</v>
      </c>
      <c r="F32" s="233">
        <v>50</v>
      </c>
      <c r="G32" s="233">
        <v>50</v>
      </c>
      <c r="H32" s="229">
        <f t="shared" si="1"/>
        <v>2500</v>
      </c>
      <c r="I32" s="233">
        <v>50</v>
      </c>
      <c r="J32" s="233">
        <v>50</v>
      </c>
      <c r="K32" s="229">
        <f t="shared" si="2"/>
        <v>2500</v>
      </c>
    </row>
    <row r="33" spans="1:11" s="10" customFormat="1" ht="15">
      <c r="A33" s="234" t="s">
        <v>613</v>
      </c>
      <c r="B33" s="230" t="s">
        <v>589</v>
      </c>
      <c r="C33" s="233">
        <v>1</v>
      </c>
      <c r="D33" s="233">
        <v>65.63</v>
      </c>
      <c r="E33" s="229">
        <f>C33*D33</f>
        <v>65.63</v>
      </c>
      <c r="F33" s="233">
        <v>1</v>
      </c>
      <c r="G33" s="233">
        <v>65.63</v>
      </c>
      <c r="H33" s="229">
        <f>F33*G33</f>
        <v>65.63</v>
      </c>
      <c r="I33" s="233">
        <v>1</v>
      </c>
      <c r="J33" s="233">
        <v>65.63</v>
      </c>
      <c r="K33" s="229">
        <f>I33*J33</f>
        <v>65.63</v>
      </c>
    </row>
    <row r="34" spans="1:11" s="10" customFormat="1" ht="15">
      <c r="A34" s="234" t="s">
        <v>613</v>
      </c>
      <c r="B34" s="230" t="s">
        <v>589</v>
      </c>
      <c r="C34" s="233">
        <v>0</v>
      </c>
      <c r="D34" s="233">
        <v>0</v>
      </c>
      <c r="E34" s="229">
        <v>0</v>
      </c>
      <c r="F34" s="233">
        <v>1</v>
      </c>
      <c r="G34" s="233">
        <v>50.02</v>
      </c>
      <c r="H34" s="229">
        <v>0</v>
      </c>
      <c r="I34" s="233">
        <v>0</v>
      </c>
      <c r="J34" s="233">
        <v>0</v>
      </c>
      <c r="K34" s="229">
        <f>I34*J34</f>
        <v>0</v>
      </c>
    </row>
    <row r="35" spans="1:11" s="10" customFormat="1" ht="15">
      <c r="A35" s="234" t="s">
        <v>613</v>
      </c>
      <c r="B35" s="230" t="s">
        <v>589</v>
      </c>
      <c r="C35" s="233">
        <v>0</v>
      </c>
      <c r="D35" s="233">
        <v>0</v>
      </c>
      <c r="E35" s="229">
        <v>0</v>
      </c>
      <c r="F35" s="233">
        <v>0</v>
      </c>
      <c r="G35" s="233">
        <v>0</v>
      </c>
      <c r="H35" s="229">
        <v>0</v>
      </c>
      <c r="I35" s="233">
        <v>1</v>
      </c>
      <c r="J35" s="233">
        <v>0</v>
      </c>
      <c r="K35" s="229">
        <f>I35*J35</f>
        <v>0</v>
      </c>
    </row>
    <row r="36" spans="1:11" s="10" customFormat="1" ht="15">
      <c r="A36" s="234" t="s">
        <v>613</v>
      </c>
      <c r="B36" s="230" t="s">
        <v>589</v>
      </c>
      <c r="C36" s="233">
        <v>9</v>
      </c>
      <c r="D36" s="233">
        <v>65.61</v>
      </c>
      <c r="E36" s="229">
        <f>C36*D36</f>
        <v>590.49</v>
      </c>
      <c r="F36" s="233">
        <v>9</v>
      </c>
      <c r="G36" s="233">
        <v>65.61</v>
      </c>
      <c r="H36" s="229">
        <f>F36*G36</f>
        <v>590.49</v>
      </c>
      <c r="I36" s="233">
        <v>9</v>
      </c>
      <c r="J36" s="233">
        <v>65.61</v>
      </c>
      <c r="K36" s="229">
        <f>I36*J36</f>
        <v>590.49</v>
      </c>
    </row>
    <row r="37" spans="1:11" ht="15">
      <c r="A37" s="235" t="s">
        <v>2</v>
      </c>
      <c r="B37" s="236" t="s">
        <v>21</v>
      </c>
      <c r="C37" s="236" t="s">
        <v>21</v>
      </c>
      <c r="D37" s="236" t="s">
        <v>21</v>
      </c>
      <c r="E37" s="237">
        <f>SUM(E11:E36)</f>
        <v>50796.119999999995</v>
      </c>
      <c r="F37" s="236" t="s">
        <v>21</v>
      </c>
      <c r="G37" s="236" t="s">
        <v>21</v>
      </c>
      <c r="H37" s="237">
        <f>SUM(H11:H36)</f>
        <v>50796.119999999995</v>
      </c>
      <c r="I37" s="236" t="s">
        <v>21</v>
      </c>
      <c r="J37" s="236" t="s">
        <v>21</v>
      </c>
      <c r="K37" s="237">
        <f>SUM(K11:K36)</f>
        <v>50796.119999999995</v>
      </c>
    </row>
    <row r="38" spans="1:11" ht="15">
      <c r="A38" s="235" t="s">
        <v>25</v>
      </c>
      <c r="B38" s="236" t="s">
        <v>21</v>
      </c>
      <c r="C38" s="236" t="s">
        <v>21</v>
      </c>
      <c r="D38" s="236" t="s">
        <v>21</v>
      </c>
      <c r="E38" s="237">
        <f>E37/1000</f>
        <v>50.796119999999995</v>
      </c>
      <c r="F38" s="236" t="s">
        <v>21</v>
      </c>
      <c r="G38" s="236" t="s">
        <v>21</v>
      </c>
      <c r="H38" s="237">
        <f>H37/1000</f>
        <v>50.796119999999995</v>
      </c>
      <c r="I38" s="236" t="s">
        <v>21</v>
      </c>
      <c r="J38" s="236" t="s">
        <v>21</v>
      </c>
      <c r="K38" s="237">
        <f>K37/1000</f>
        <v>50.796119999999995</v>
      </c>
    </row>
    <row r="39" spans="1:11">
      <c r="A39" s="171"/>
      <c r="B39" s="171"/>
      <c r="C39" s="171"/>
      <c r="D39" s="171"/>
      <c r="E39" s="171"/>
      <c r="F39" s="171"/>
      <c r="G39" s="171"/>
      <c r="H39" s="171"/>
    </row>
    <row r="40" spans="1:11" ht="15.75">
      <c r="A40" s="174" t="s">
        <v>4</v>
      </c>
      <c r="B40" s="174"/>
      <c r="C40" s="171"/>
      <c r="D40" s="175"/>
      <c r="E40" s="175"/>
      <c r="F40" s="804" t="s">
        <v>445</v>
      </c>
      <c r="G40" s="804"/>
      <c r="H40" s="804"/>
    </row>
    <row r="41" spans="1:11" ht="15.75">
      <c r="A41" s="174"/>
      <c r="B41" s="174"/>
      <c r="C41" s="171"/>
      <c r="D41" s="802" t="s">
        <v>5</v>
      </c>
      <c r="E41" s="802"/>
      <c r="F41" s="803" t="s">
        <v>6</v>
      </c>
      <c r="G41" s="803"/>
      <c r="H41" s="803"/>
    </row>
    <row r="42" spans="1:11" ht="15.75">
      <c r="A42" s="174"/>
      <c r="B42" s="174"/>
      <c r="C42" s="171"/>
      <c r="D42" s="171"/>
      <c r="E42" s="171"/>
      <c r="F42" s="171"/>
      <c r="G42" s="171"/>
      <c r="H42" s="171"/>
    </row>
    <row r="43" spans="1:11" ht="15.75">
      <c r="A43" s="174" t="s">
        <v>7</v>
      </c>
      <c r="B43" s="174"/>
      <c r="C43" s="171"/>
      <c r="D43" s="175"/>
      <c r="E43" s="175"/>
      <c r="F43" s="804" t="s">
        <v>446</v>
      </c>
      <c r="G43" s="804"/>
      <c r="H43" s="804"/>
    </row>
    <row r="44" spans="1:11" ht="15.75">
      <c r="A44" s="176"/>
      <c r="B44" s="176"/>
      <c r="C44" s="176"/>
      <c r="D44" s="802" t="s">
        <v>5</v>
      </c>
      <c r="E44" s="802"/>
      <c r="F44" s="805" t="s">
        <v>6</v>
      </c>
      <c r="G44" s="805"/>
      <c r="H44" s="805"/>
    </row>
    <row r="45" spans="1:11">
      <c r="A45" s="171"/>
      <c r="B45" s="171"/>
      <c r="C45" s="171"/>
      <c r="D45" s="171"/>
      <c r="E45" s="171"/>
      <c r="F45" s="171"/>
      <c r="G45" s="171"/>
      <c r="H45" s="171"/>
    </row>
    <row r="46" spans="1:11">
      <c r="A46" s="171"/>
      <c r="B46" s="171"/>
      <c r="C46" s="171"/>
      <c r="D46" s="171"/>
      <c r="E46" s="171"/>
      <c r="F46" s="171"/>
      <c r="G46" s="171"/>
      <c r="H46" s="171"/>
    </row>
    <row r="47" spans="1:11">
      <c r="A47" s="171"/>
      <c r="B47" s="171"/>
      <c r="C47" s="171"/>
      <c r="D47" s="171"/>
      <c r="E47" s="171"/>
      <c r="F47" s="171"/>
      <c r="G47" s="171"/>
      <c r="H47" s="171"/>
    </row>
    <row r="48" spans="1:11">
      <c r="A48" s="171"/>
      <c r="B48" s="171"/>
      <c r="C48" s="171"/>
      <c r="D48" s="171"/>
      <c r="E48" s="171"/>
      <c r="F48" s="171"/>
      <c r="G48" s="171"/>
      <c r="H48" s="171"/>
    </row>
    <row r="49" spans="1:8">
      <c r="A49" s="171"/>
      <c r="B49" s="171"/>
      <c r="C49" s="171"/>
      <c r="D49" s="171"/>
      <c r="E49" s="171"/>
      <c r="F49" s="171"/>
      <c r="G49" s="171"/>
      <c r="H49" s="171"/>
    </row>
    <row r="50" spans="1:8">
      <c r="A50" s="171"/>
      <c r="B50" s="171"/>
      <c r="C50" s="171"/>
      <c r="D50" s="171"/>
      <c r="E50" s="171"/>
      <c r="F50" s="171"/>
      <c r="G50" s="171"/>
      <c r="H50" s="171"/>
    </row>
    <row r="51" spans="1:8">
      <c r="A51" s="171"/>
      <c r="B51" s="171"/>
      <c r="C51" s="171"/>
      <c r="D51" s="171"/>
      <c r="E51" s="171"/>
      <c r="F51" s="171"/>
      <c r="G51" s="171"/>
      <c r="H51" s="171"/>
    </row>
    <row r="52" spans="1:8">
      <c r="A52" s="171"/>
      <c r="B52" s="171"/>
      <c r="C52" s="171"/>
      <c r="D52" s="171"/>
      <c r="E52" s="171"/>
      <c r="F52" s="171"/>
      <c r="G52" s="171"/>
      <c r="H52" s="171"/>
    </row>
    <row r="53" spans="1:8">
      <c r="A53" s="171"/>
      <c r="B53" s="171"/>
      <c r="C53" s="171"/>
      <c r="D53" s="171"/>
      <c r="E53" s="171"/>
      <c r="F53" s="171"/>
      <c r="G53" s="171"/>
      <c r="H53" s="171"/>
    </row>
    <row r="54" spans="1:8">
      <c r="A54" s="171"/>
      <c r="B54" s="171"/>
      <c r="C54" s="171"/>
      <c r="D54" s="171"/>
      <c r="E54" s="171"/>
      <c r="F54" s="171"/>
      <c r="G54" s="171"/>
      <c r="H54" s="171"/>
    </row>
    <row r="55" spans="1:8">
      <c r="A55" s="171"/>
      <c r="B55" s="171"/>
      <c r="C55" s="171"/>
      <c r="D55" s="171"/>
      <c r="E55" s="171"/>
      <c r="F55" s="171"/>
      <c r="G55" s="171"/>
      <c r="H55" s="171"/>
    </row>
    <row r="56" spans="1:8">
      <c r="A56" s="171"/>
      <c r="B56" s="171"/>
      <c r="C56" s="171"/>
      <c r="D56" s="171"/>
      <c r="E56" s="171"/>
      <c r="F56" s="171"/>
      <c r="G56" s="171"/>
      <c r="H56" s="171"/>
    </row>
    <row r="57" spans="1:8">
      <c r="A57" s="171"/>
      <c r="B57" s="171"/>
      <c r="C57" s="171"/>
      <c r="D57" s="171"/>
      <c r="E57" s="171"/>
      <c r="F57" s="171"/>
      <c r="G57" s="171"/>
      <c r="H57" s="171"/>
    </row>
    <row r="58" spans="1:8">
      <c r="A58" s="171"/>
      <c r="B58" s="171"/>
      <c r="C58" s="171"/>
      <c r="D58" s="171"/>
      <c r="E58" s="171"/>
      <c r="F58" s="171"/>
      <c r="G58" s="171"/>
      <c r="H58" s="171"/>
    </row>
    <row r="59" spans="1:8">
      <c r="A59" s="171"/>
      <c r="B59" s="171"/>
      <c r="C59" s="171"/>
      <c r="D59" s="171"/>
      <c r="E59" s="171"/>
      <c r="F59" s="171"/>
      <c r="G59" s="171"/>
      <c r="H59" s="171"/>
    </row>
    <row r="60" spans="1:8">
      <c r="A60" s="171"/>
      <c r="B60" s="171"/>
      <c r="C60" s="171"/>
      <c r="D60" s="171"/>
      <c r="E60" s="171"/>
      <c r="F60" s="171"/>
      <c r="G60" s="171"/>
      <c r="H60" s="171"/>
    </row>
    <row r="61" spans="1:8">
      <c r="A61" s="171"/>
      <c r="B61" s="171"/>
      <c r="C61" s="171"/>
      <c r="D61" s="171"/>
      <c r="E61" s="171"/>
      <c r="F61" s="171"/>
      <c r="G61" s="171"/>
      <c r="H61" s="171"/>
    </row>
    <row r="62" spans="1:8">
      <c r="A62" s="171"/>
      <c r="B62" s="171"/>
      <c r="C62" s="171"/>
      <c r="D62" s="171"/>
      <c r="E62" s="171"/>
      <c r="F62" s="171"/>
      <c r="G62" s="171"/>
      <c r="H62" s="171"/>
    </row>
    <row r="63" spans="1:8">
      <c r="A63" s="171"/>
      <c r="B63" s="171"/>
      <c r="C63" s="171"/>
      <c r="D63" s="171"/>
      <c r="E63" s="171"/>
      <c r="F63" s="171"/>
      <c r="G63" s="171"/>
      <c r="H63" s="171"/>
    </row>
    <row r="64" spans="1:8">
      <c r="A64" s="171"/>
      <c r="B64" s="171"/>
      <c r="C64" s="171"/>
      <c r="D64" s="171"/>
      <c r="E64" s="171"/>
      <c r="F64" s="171"/>
      <c r="G64" s="171"/>
      <c r="H64" s="171"/>
    </row>
    <row r="65" spans="1:8">
      <c r="A65" s="171"/>
      <c r="B65" s="171"/>
      <c r="C65" s="171"/>
      <c r="D65" s="171"/>
      <c r="E65" s="171"/>
      <c r="F65" s="171"/>
      <c r="G65" s="171"/>
      <c r="H65" s="171"/>
    </row>
    <row r="66" spans="1:8">
      <c r="A66" s="171"/>
      <c r="B66" s="171"/>
      <c r="C66" s="171"/>
      <c r="D66" s="171"/>
      <c r="E66" s="171"/>
      <c r="F66" s="171"/>
      <c r="G66" s="171"/>
      <c r="H66" s="171"/>
    </row>
  </sheetData>
  <mergeCells count="17">
    <mergeCell ref="I9:K9"/>
    <mergeCell ref="D41:E41"/>
    <mergeCell ref="F41:H41"/>
    <mergeCell ref="F43:H43"/>
    <mergeCell ref="D44:E44"/>
    <mergeCell ref="F44:H44"/>
    <mergeCell ref="F40:H40"/>
    <mergeCell ref="A2:H2"/>
    <mergeCell ref="A3:H3"/>
    <mergeCell ref="A4:H4"/>
    <mergeCell ref="A5:H5"/>
    <mergeCell ref="A6:H6"/>
    <mergeCell ref="A7:H7"/>
    <mergeCell ref="A9:A10"/>
    <mergeCell ref="B9:B10"/>
    <mergeCell ref="C9:E9"/>
    <mergeCell ref="F9:H9"/>
  </mergeCells>
  <pageMargins left="0.7" right="0.7" top="0.75" bottom="0.75" header="0.3" footer="0.3"/>
  <pageSetup paperSize="9" orientation="landscape" verticalDpi="0" r:id="rId1"/>
</worksheet>
</file>

<file path=xl/worksheets/sheet35.xml><?xml version="1.0" encoding="utf-8"?>
<worksheet xmlns="http://schemas.openxmlformats.org/spreadsheetml/2006/main" xmlns:r="http://schemas.openxmlformats.org/officeDocument/2006/relationships">
  <sheetPr>
    <tabColor rgb="FF00FFFF"/>
  </sheetPr>
  <dimension ref="A2:K24"/>
  <sheetViews>
    <sheetView zoomScaleSheetLayoutView="66" workbookViewId="0">
      <selection activeCell="F12" sqref="F12"/>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383</v>
      </c>
      <c r="B3" s="641"/>
      <c r="C3" s="641"/>
      <c r="D3" s="641"/>
      <c r="E3" s="641"/>
      <c r="F3" s="641"/>
      <c r="G3" s="641"/>
    </row>
    <row r="4" spans="1:7" ht="56.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806" t="s">
        <v>652</v>
      </c>
      <c r="B10" s="806"/>
      <c r="C10" s="806"/>
      <c r="D10" s="806"/>
      <c r="E10" s="22">
        <f>E11+E12</f>
        <v>128268.9</v>
      </c>
      <c r="F10" s="79">
        <f t="shared" ref="F10:G10" si="0">F11+F12</f>
        <v>128268.9</v>
      </c>
      <c r="G10" s="79">
        <f t="shared" si="0"/>
        <v>128268.9</v>
      </c>
    </row>
    <row r="11" spans="1:7" ht="20.100000000000001" customHeight="1">
      <c r="A11" s="807" t="s">
        <v>653</v>
      </c>
      <c r="B11" s="807"/>
      <c r="C11" s="807"/>
      <c r="D11" s="807"/>
      <c r="E11" s="22">
        <v>50796.12</v>
      </c>
      <c r="F11" s="79">
        <v>50796.12</v>
      </c>
      <c r="G11" s="79">
        <v>50796.12</v>
      </c>
    </row>
    <row r="12" spans="1:7" ht="20.100000000000001" customHeight="1">
      <c r="A12" s="807" t="s">
        <v>654</v>
      </c>
      <c r="B12" s="807"/>
      <c r="C12" s="807"/>
      <c r="D12" s="807"/>
      <c r="E12" s="22">
        <v>77472.78</v>
      </c>
      <c r="F12" s="22">
        <v>77472.78</v>
      </c>
      <c r="G12" s="56">
        <v>77472.78</v>
      </c>
    </row>
    <row r="13" spans="1:7" ht="12.75" customHeight="1">
      <c r="A13" s="599" t="s">
        <v>2</v>
      </c>
      <c r="B13" s="599"/>
      <c r="C13" s="599"/>
      <c r="D13" s="599"/>
      <c r="E13" s="5">
        <f>E10</f>
        <v>128268.9</v>
      </c>
      <c r="F13" s="77">
        <f t="shared" ref="F13:G13" si="1">F10</f>
        <v>128268.9</v>
      </c>
      <c r="G13" s="77">
        <f t="shared" si="1"/>
        <v>128268.9</v>
      </c>
    </row>
    <row r="14" spans="1:7" ht="12.75" customHeight="1">
      <c r="A14" s="599" t="s">
        <v>3</v>
      </c>
      <c r="B14" s="599"/>
      <c r="C14" s="599"/>
      <c r="D14" s="599"/>
      <c r="E14" s="5">
        <f>E13/1000</f>
        <v>128.2689</v>
      </c>
      <c r="F14" s="5">
        <f>F13/1000</f>
        <v>128.2689</v>
      </c>
      <c r="G14" s="5">
        <f>G13/1000</f>
        <v>128.2689</v>
      </c>
    </row>
    <row r="15" spans="1:7" s="73" customFormat="1" ht="20.100000000000001" customHeight="1">
      <c r="A15" s="663" t="s">
        <v>411</v>
      </c>
      <c r="B15" s="662"/>
      <c r="C15" s="662"/>
      <c r="D15" s="670"/>
      <c r="E15" s="52"/>
      <c r="F15" s="52"/>
      <c r="G15" s="72"/>
    </row>
    <row r="16" spans="1:7" s="73" customFormat="1" ht="20.100000000000001" customHeight="1">
      <c r="A16" s="649" t="s">
        <v>412</v>
      </c>
      <c r="B16" s="650"/>
      <c r="C16" s="650"/>
      <c r="D16" s="669"/>
      <c r="E16" s="52">
        <f>E10-E17-E18</f>
        <v>80476.899999999994</v>
      </c>
      <c r="F16" s="80">
        <f t="shared" ref="F16:G16" si="2">F10-F17-F18</f>
        <v>80476.899999999994</v>
      </c>
      <c r="G16" s="80">
        <f t="shared" si="2"/>
        <v>80476.899999999994</v>
      </c>
    </row>
    <row r="17" spans="1:11" s="73" customFormat="1" ht="20.100000000000001" customHeight="1">
      <c r="A17" s="24" t="s">
        <v>415</v>
      </c>
      <c r="B17" s="24"/>
      <c r="C17" s="64"/>
      <c r="D17" s="66"/>
      <c r="E17" s="52">
        <v>15230</v>
      </c>
      <c r="F17" s="80">
        <v>15230</v>
      </c>
      <c r="G17" s="80">
        <v>15230</v>
      </c>
    </row>
    <row r="18" spans="1:11" s="73" customFormat="1" ht="20.100000000000001" customHeight="1">
      <c r="A18" s="649" t="s">
        <v>416</v>
      </c>
      <c r="B18" s="650"/>
      <c r="C18" s="650"/>
      <c r="D18" s="669"/>
      <c r="E18" s="52">
        <v>32562</v>
      </c>
      <c r="F18" s="80">
        <v>32562</v>
      </c>
      <c r="G18" s="80">
        <v>32562</v>
      </c>
    </row>
    <row r="19" spans="1:11" s="73" customFormat="1">
      <c r="A19" s="668"/>
      <c r="B19" s="668"/>
      <c r="C19" s="14"/>
      <c r="D19" s="14"/>
      <c r="E19" s="14"/>
      <c r="F19" s="14"/>
      <c r="G19" s="14"/>
    </row>
    <row r="20" spans="1:11" s="73" customFormat="1" ht="15.75">
      <c r="A20" s="3" t="s">
        <v>4</v>
      </c>
      <c r="B20" s="3"/>
      <c r="C20" s="27"/>
      <c r="D20" s="27"/>
      <c r="E20" s="3"/>
      <c r="F20" s="594" t="s">
        <v>445</v>
      </c>
      <c r="G20" s="594"/>
    </row>
    <row r="21" spans="1:11" ht="15.75" customHeight="1">
      <c r="A21" s="3"/>
      <c r="B21" s="3"/>
      <c r="C21" s="593" t="s">
        <v>5</v>
      </c>
      <c r="D21" s="593"/>
      <c r="E21" s="3"/>
      <c r="F21" s="593" t="s">
        <v>6</v>
      </c>
      <c r="G21" s="593"/>
    </row>
    <row r="22" spans="1:11" ht="15.75">
      <c r="A22" s="3"/>
      <c r="B22" s="3"/>
      <c r="C22" s="3"/>
      <c r="D22" s="3"/>
      <c r="E22" s="3"/>
      <c r="F22" s="3"/>
      <c r="G22" s="3"/>
    </row>
    <row r="23" spans="1:11" ht="15.75">
      <c r="A23" s="3" t="s">
        <v>7</v>
      </c>
      <c r="B23" s="3"/>
      <c r="C23" s="27"/>
      <c r="D23" s="27"/>
      <c r="E23" s="3"/>
      <c r="F23" s="594" t="s">
        <v>446</v>
      </c>
      <c r="G23" s="594"/>
    </row>
    <row r="24" spans="1:11" ht="15.75">
      <c r="A24" s="9"/>
      <c r="B24" s="9"/>
      <c r="C24" s="593" t="s">
        <v>5</v>
      </c>
      <c r="D24" s="593"/>
      <c r="E24" s="3"/>
      <c r="F24" s="593" t="s">
        <v>6</v>
      </c>
      <c r="G24" s="593"/>
      <c r="K24" t="s">
        <v>22</v>
      </c>
    </row>
  </sheetData>
  <sheetProtection selectLockedCells="1" selectUnlockedCells="1"/>
  <mergeCells count="25">
    <mergeCell ref="A2:G2"/>
    <mergeCell ref="A3:G3"/>
    <mergeCell ref="A5:G5"/>
    <mergeCell ref="A6:G6"/>
    <mergeCell ref="A7:F7"/>
    <mergeCell ref="A8:D9"/>
    <mergeCell ref="E8:E9"/>
    <mergeCell ref="F8:F9"/>
    <mergeCell ref="G8:G9"/>
    <mergeCell ref="A4:G4"/>
    <mergeCell ref="A10:D10"/>
    <mergeCell ref="A11:D11"/>
    <mergeCell ref="A12:D12"/>
    <mergeCell ref="A19:B19"/>
    <mergeCell ref="A18:D18"/>
    <mergeCell ref="A15:D15"/>
    <mergeCell ref="A16:D16"/>
    <mergeCell ref="A13:D13"/>
    <mergeCell ref="A14:D14"/>
    <mergeCell ref="F20:G20"/>
    <mergeCell ref="C21:D21"/>
    <mergeCell ref="F21:G21"/>
    <mergeCell ref="F23:G23"/>
    <mergeCell ref="C24:D24"/>
    <mergeCell ref="F24:G24"/>
  </mergeCells>
  <pageMargins left="0.86614173228346458" right="0.19685039370078741" top="0.98425196850393704" bottom="0.98425196850393704" header="0.51181102362204722" footer="0.51181102362204722"/>
  <pageSetup paperSize="9" scale="68" firstPageNumber="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tabColor rgb="FF00FFFF"/>
  </sheetPr>
  <dimension ref="A2:K53"/>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384</v>
      </c>
      <c r="B3" s="641"/>
      <c r="C3" s="641"/>
      <c r="D3" s="641"/>
      <c r="E3" s="641"/>
      <c r="F3" s="641"/>
      <c r="G3" s="641"/>
    </row>
    <row r="4" spans="1:7" ht="56.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s="69" customFormat="1" ht="20.100000000000001" customHeight="1">
      <c r="A44" s="663" t="s">
        <v>411</v>
      </c>
      <c r="B44" s="662"/>
      <c r="C44" s="662"/>
      <c r="D44" s="670"/>
      <c r="E44" s="52"/>
      <c r="F44" s="52"/>
      <c r="G44" s="52"/>
    </row>
    <row r="45" spans="1:7" s="69" customFormat="1" ht="20.100000000000001" customHeight="1">
      <c r="A45" s="649" t="s">
        <v>412</v>
      </c>
      <c r="B45" s="650"/>
      <c r="C45" s="650"/>
      <c r="D45" s="669"/>
      <c r="E45" s="52">
        <v>0</v>
      </c>
      <c r="F45" s="52">
        <v>0</v>
      </c>
      <c r="G45" s="52">
        <v>0</v>
      </c>
    </row>
    <row r="46" spans="1:7" s="69" customFormat="1" ht="20.100000000000001" customHeight="1">
      <c r="A46" s="24" t="s">
        <v>415</v>
      </c>
      <c r="B46" s="24"/>
      <c r="C46" s="64"/>
      <c r="D46" s="66"/>
      <c r="E46" s="52">
        <v>0</v>
      </c>
      <c r="F46" s="52">
        <v>0</v>
      </c>
      <c r="G46" s="52">
        <v>0</v>
      </c>
    </row>
    <row r="47" spans="1:7" s="69" customFormat="1" ht="20.100000000000001" customHeight="1">
      <c r="A47" s="649" t="s">
        <v>416</v>
      </c>
      <c r="B47" s="650"/>
      <c r="C47" s="650"/>
      <c r="D47" s="669"/>
      <c r="E47" s="52">
        <v>0</v>
      </c>
      <c r="F47" s="52">
        <v>0</v>
      </c>
      <c r="G47" s="52">
        <v>0</v>
      </c>
    </row>
    <row r="48" spans="1:7">
      <c r="A48" s="668"/>
      <c r="B48" s="668"/>
    </row>
    <row r="49" spans="1:11" ht="15.75">
      <c r="A49" s="3" t="s">
        <v>4</v>
      </c>
      <c r="B49" s="3"/>
      <c r="C49" s="27"/>
      <c r="D49" s="27"/>
      <c r="E49" s="3"/>
      <c r="F49" s="594"/>
      <c r="G49" s="594"/>
    </row>
    <row r="50" spans="1:1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c r="G52" s="594"/>
    </row>
    <row r="53" spans="1:11" ht="15.75">
      <c r="A53" s="9"/>
      <c r="B53" s="9"/>
      <c r="C53" s="593" t="s">
        <v>5</v>
      </c>
      <c r="D53" s="593"/>
      <c r="E53" s="3"/>
      <c r="F53" s="593" t="s">
        <v>6</v>
      </c>
      <c r="G53" s="593"/>
      <c r="K53" t="s">
        <v>22</v>
      </c>
    </row>
  </sheetData>
  <sheetProtection selectLockedCells="1" selectUnlockedCells="1"/>
  <mergeCells count="54">
    <mergeCell ref="A2:G2"/>
    <mergeCell ref="A3:G3"/>
    <mergeCell ref="A5:G5"/>
    <mergeCell ref="A6:G6"/>
    <mergeCell ref="A7:F7"/>
    <mergeCell ref="A8:D9"/>
    <mergeCell ref="E8:E9"/>
    <mergeCell ref="F8:F9"/>
    <mergeCell ref="G8:G9"/>
    <mergeCell ref="A4:G4"/>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38:D38"/>
    <mergeCell ref="A39:D39"/>
    <mergeCell ref="A33:D33"/>
    <mergeCell ref="A28:D28"/>
    <mergeCell ref="A29:D29"/>
    <mergeCell ref="A30:D30"/>
    <mergeCell ref="A31:D31"/>
    <mergeCell ref="A32:D32"/>
    <mergeCell ref="A48:B48"/>
    <mergeCell ref="A34:D34"/>
    <mergeCell ref="A35:D35"/>
    <mergeCell ref="A36:D36"/>
    <mergeCell ref="A37:D37"/>
    <mergeCell ref="A47:D47"/>
    <mergeCell ref="A44:D44"/>
    <mergeCell ref="A45:D45"/>
    <mergeCell ref="A40:D40"/>
    <mergeCell ref="A41:D41"/>
    <mergeCell ref="A42:D42"/>
    <mergeCell ref="A43:D43"/>
    <mergeCell ref="F49:G49"/>
    <mergeCell ref="C50:D50"/>
    <mergeCell ref="F50:G50"/>
    <mergeCell ref="F52:G52"/>
    <mergeCell ref="C53:D53"/>
    <mergeCell ref="F53:G53"/>
  </mergeCells>
  <pageMargins left="0.86614173228346458" right="0.19685039370078741" top="0.98425196850393704" bottom="0.98425196850393704" header="0.51181102362204722" footer="0.51181102362204722"/>
  <pageSetup paperSize="9" scale="68" firstPageNumber="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sheetPr>
    <tabColor rgb="FF00FFFF"/>
  </sheetPr>
  <dimension ref="A2:K53"/>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7" customHeight="1">
      <c r="A3" s="641" t="s">
        <v>389</v>
      </c>
      <c r="B3" s="641"/>
      <c r="C3" s="641"/>
      <c r="D3" s="641"/>
      <c r="E3" s="641"/>
      <c r="F3" s="641"/>
      <c r="G3" s="641"/>
    </row>
    <row r="4" spans="1:7" ht="56.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s="69" customFormat="1" ht="20.100000000000001" customHeight="1">
      <c r="A44" s="663" t="s">
        <v>411</v>
      </c>
      <c r="B44" s="662"/>
      <c r="C44" s="662"/>
      <c r="D44" s="670"/>
      <c r="E44" s="52"/>
      <c r="F44" s="52"/>
      <c r="G44" s="52"/>
    </row>
    <row r="45" spans="1:7" s="69" customFormat="1" ht="20.100000000000001" customHeight="1">
      <c r="A45" s="649" t="s">
        <v>412</v>
      </c>
      <c r="B45" s="650"/>
      <c r="C45" s="650"/>
      <c r="D45" s="669"/>
      <c r="E45" s="52">
        <v>0</v>
      </c>
      <c r="F45" s="52">
        <v>0</v>
      </c>
      <c r="G45" s="52">
        <v>0</v>
      </c>
    </row>
    <row r="46" spans="1:7" s="69" customFormat="1" ht="20.100000000000001" customHeight="1">
      <c r="A46" s="24" t="s">
        <v>415</v>
      </c>
      <c r="B46" s="24"/>
      <c r="C46" s="64"/>
      <c r="D46" s="66"/>
      <c r="E46" s="52">
        <v>0</v>
      </c>
      <c r="F46" s="52">
        <v>0</v>
      </c>
      <c r="G46" s="52">
        <v>0</v>
      </c>
    </row>
    <row r="47" spans="1:7" s="69" customFormat="1" ht="20.100000000000001" customHeight="1">
      <c r="A47" s="649" t="s">
        <v>416</v>
      </c>
      <c r="B47" s="650"/>
      <c r="C47" s="650"/>
      <c r="D47" s="669"/>
      <c r="E47" s="52">
        <v>0</v>
      </c>
      <c r="F47" s="52">
        <v>0</v>
      </c>
      <c r="G47" s="52">
        <v>0</v>
      </c>
    </row>
    <row r="48" spans="1:7">
      <c r="A48" s="668"/>
      <c r="B48" s="668"/>
    </row>
    <row r="49" spans="1:11" ht="15.75">
      <c r="A49" s="3" t="s">
        <v>4</v>
      </c>
      <c r="B49" s="3"/>
      <c r="C49" s="27"/>
      <c r="D49" s="27"/>
      <c r="E49" s="3"/>
      <c r="F49" s="594"/>
      <c r="G49" s="594"/>
    </row>
    <row r="50" spans="1:11" ht="15.75" customHeight="1">
      <c r="A50" s="3"/>
      <c r="B50" s="3"/>
      <c r="C50" s="593" t="s">
        <v>5</v>
      </c>
      <c r="D50" s="593"/>
      <c r="E50" s="3"/>
      <c r="F50" s="593" t="s">
        <v>6</v>
      </c>
      <c r="G50" s="593"/>
    </row>
    <row r="51" spans="1:11" ht="15.75">
      <c r="A51" s="3"/>
      <c r="B51" s="3"/>
      <c r="C51" s="3"/>
      <c r="D51" s="3"/>
      <c r="E51" s="3"/>
      <c r="F51" s="3"/>
      <c r="G51" s="3"/>
    </row>
    <row r="52" spans="1:11" ht="15.75">
      <c r="A52" s="3" t="s">
        <v>7</v>
      </c>
      <c r="B52" s="3"/>
      <c r="C52" s="27"/>
      <c r="D52" s="27"/>
      <c r="E52" s="3"/>
      <c r="F52" s="594"/>
      <c r="G52" s="594"/>
    </row>
    <row r="53" spans="1:11" ht="15.75">
      <c r="A53" s="9"/>
      <c r="B53" s="9"/>
      <c r="C53" s="593" t="s">
        <v>5</v>
      </c>
      <c r="D53" s="593"/>
      <c r="E53" s="3"/>
      <c r="F53" s="593" t="s">
        <v>6</v>
      </c>
      <c r="G53" s="593"/>
      <c r="K53" t="s">
        <v>22</v>
      </c>
    </row>
  </sheetData>
  <sheetProtection selectLockedCells="1" selectUnlockedCells="1"/>
  <mergeCells count="54">
    <mergeCell ref="A38:D38"/>
    <mergeCell ref="A39:D39"/>
    <mergeCell ref="A40:D40"/>
    <mergeCell ref="A41:D41"/>
    <mergeCell ref="F52:G52"/>
    <mergeCell ref="C53:D53"/>
    <mergeCell ref="F53:G53"/>
    <mergeCell ref="A42:D42"/>
    <mergeCell ref="A43:D43"/>
    <mergeCell ref="A48:B48"/>
    <mergeCell ref="A45:D45"/>
    <mergeCell ref="A47:D47"/>
    <mergeCell ref="F49:G49"/>
    <mergeCell ref="C50:D50"/>
    <mergeCell ref="F50:G50"/>
    <mergeCell ref="A44:D44"/>
    <mergeCell ref="A37:D37"/>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tabColor rgb="FF00FFFF"/>
  </sheetPr>
  <dimension ref="A2:X55"/>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8.5" customHeight="1">
      <c r="A3" s="641" t="s">
        <v>390</v>
      </c>
      <c r="B3" s="641"/>
      <c r="C3" s="641"/>
      <c r="D3" s="641"/>
      <c r="E3" s="641"/>
      <c r="F3" s="641"/>
      <c r="G3" s="641"/>
    </row>
    <row r="4" spans="1:7" ht="56.25" customHeight="1">
      <c r="A4" s="641" t="s">
        <v>444</v>
      </c>
      <c r="B4" s="641"/>
      <c r="C4" s="641"/>
      <c r="D4" s="641"/>
      <c r="E4" s="641"/>
      <c r="F4" s="641"/>
      <c r="G4" s="641"/>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996</v>
      </c>
      <c r="F8" s="746" t="s">
        <v>1000</v>
      </c>
      <c r="G8" s="748" t="s">
        <v>998</v>
      </c>
    </row>
    <row r="9" spans="1:7" ht="18" customHeight="1">
      <c r="A9" s="687"/>
      <c r="B9" s="687"/>
      <c r="C9" s="687"/>
      <c r="D9" s="687"/>
      <c r="E9" s="665"/>
      <c r="F9" s="747"/>
      <c r="G9" s="749"/>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24" ht="20.100000000000001" customHeight="1">
      <c r="A33" s="695"/>
      <c r="B33" s="695"/>
      <c r="C33" s="695"/>
      <c r="D33" s="695"/>
      <c r="E33" s="22">
        <v>0</v>
      </c>
      <c r="F33" s="22">
        <v>0</v>
      </c>
      <c r="G33" s="56">
        <v>0</v>
      </c>
    </row>
    <row r="34" spans="1:24" ht="20.100000000000001" customHeight="1">
      <c r="A34" s="695"/>
      <c r="B34" s="695"/>
      <c r="C34" s="695"/>
      <c r="D34" s="695"/>
      <c r="E34" s="22">
        <v>0</v>
      </c>
      <c r="F34" s="22">
        <v>0</v>
      </c>
      <c r="G34" s="56">
        <v>0</v>
      </c>
    </row>
    <row r="35" spans="1:24" ht="20.100000000000001" customHeight="1">
      <c r="A35" s="695"/>
      <c r="B35" s="695"/>
      <c r="C35" s="695"/>
      <c r="D35" s="695"/>
      <c r="E35" s="22">
        <v>0</v>
      </c>
      <c r="F35" s="22">
        <v>0</v>
      </c>
      <c r="G35" s="56">
        <v>0</v>
      </c>
    </row>
    <row r="36" spans="1:24" ht="20.100000000000001" customHeight="1">
      <c r="A36" s="695"/>
      <c r="B36" s="695"/>
      <c r="C36" s="695"/>
      <c r="D36" s="695"/>
      <c r="E36" s="22">
        <v>0</v>
      </c>
      <c r="F36" s="22">
        <v>0</v>
      </c>
      <c r="G36" s="56">
        <v>0</v>
      </c>
    </row>
    <row r="37" spans="1:24" ht="20.100000000000001" customHeight="1">
      <c r="A37" s="695"/>
      <c r="B37" s="695"/>
      <c r="C37" s="695"/>
      <c r="D37" s="695"/>
      <c r="E37" s="22">
        <v>0</v>
      </c>
      <c r="F37" s="22">
        <v>0</v>
      </c>
      <c r="G37" s="56">
        <v>0</v>
      </c>
    </row>
    <row r="38" spans="1:24" s="73" customFormat="1" ht="20.100000000000001" customHeight="1">
      <c r="A38" s="696"/>
      <c r="B38" s="696"/>
      <c r="C38" s="696"/>
      <c r="D38" s="696"/>
      <c r="E38" s="22">
        <v>0</v>
      </c>
      <c r="F38" s="22">
        <v>0</v>
      </c>
      <c r="G38" s="56">
        <v>0</v>
      </c>
      <c r="H38"/>
      <c r="I38"/>
      <c r="J38"/>
      <c r="K38"/>
      <c r="L38"/>
      <c r="M38"/>
      <c r="N38"/>
      <c r="O38"/>
      <c r="P38"/>
      <c r="Q38"/>
      <c r="R38"/>
      <c r="S38"/>
      <c r="T38"/>
      <c r="U38"/>
      <c r="V38"/>
      <c r="W38"/>
      <c r="X38"/>
    </row>
    <row r="39" spans="1:24" s="73" customFormat="1" ht="20.100000000000001" customHeight="1">
      <c r="A39" s="696"/>
      <c r="B39" s="696"/>
      <c r="C39" s="696"/>
      <c r="D39" s="696"/>
      <c r="E39" s="22">
        <v>0</v>
      </c>
      <c r="F39" s="22">
        <v>0</v>
      </c>
      <c r="G39" s="56">
        <v>0</v>
      </c>
      <c r="H39"/>
      <c r="I39"/>
      <c r="J39"/>
      <c r="K39"/>
      <c r="L39"/>
      <c r="M39"/>
      <c r="N39"/>
      <c r="O39"/>
      <c r="P39"/>
      <c r="Q39"/>
      <c r="R39"/>
      <c r="S39"/>
      <c r="T39"/>
      <c r="U39"/>
      <c r="V39"/>
      <c r="W39"/>
      <c r="X39"/>
    </row>
    <row r="40" spans="1:24" s="73" customFormat="1" ht="20.100000000000001" customHeight="1">
      <c r="A40" s="696"/>
      <c r="B40" s="696"/>
      <c r="C40" s="696"/>
      <c r="D40" s="696"/>
      <c r="E40" s="22">
        <v>0</v>
      </c>
      <c r="F40" s="22">
        <v>0</v>
      </c>
      <c r="G40" s="56">
        <v>0</v>
      </c>
      <c r="H40"/>
      <c r="I40"/>
      <c r="J40"/>
      <c r="K40"/>
      <c r="L40"/>
      <c r="M40"/>
      <c r="N40"/>
      <c r="O40"/>
      <c r="P40"/>
      <c r="Q40"/>
      <c r="R40"/>
      <c r="S40"/>
      <c r="T40"/>
      <c r="U40"/>
      <c r="V40"/>
      <c r="W40"/>
      <c r="X40"/>
    </row>
    <row r="41" spans="1:24" s="73" customFormat="1" ht="20.100000000000001" customHeight="1">
      <c r="A41" s="696"/>
      <c r="B41" s="696"/>
      <c r="C41" s="696"/>
      <c r="D41" s="696"/>
      <c r="E41" s="22">
        <v>0</v>
      </c>
      <c r="F41" s="22">
        <v>0</v>
      </c>
      <c r="G41" s="56">
        <v>0</v>
      </c>
      <c r="H41"/>
      <c r="I41"/>
      <c r="J41"/>
      <c r="K41"/>
      <c r="L41"/>
      <c r="M41"/>
      <c r="N41"/>
      <c r="O41"/>
      <c r="P41"/>
      <c r="Q41"/>
      <c r="R41"/>
      <c r="S41"/>
      <c r="T41"/>
      <c r="U41"/>
      <c r="V41"/>
      <c r="W41"/>
      <c r="X41"/>
    </row>
    <row r="42" spans="1:24" s="73" customFormat="1" ht="12.75" customHeight="1">
      <c r="A42" s="599" t="s">
        <v>2</v>
      </c>
      <c r="B42" s="599"/>
      <c r="C42" s="599"/>
      <c r="D42" s="599"/>
      <c r="E42" s="5">
        <f>E10+E31+E32+E33+E34+E35+E36+E37+E38+E39+E40+E41</f>
        <v>0</v>
      </c>
      <c r="F42" s="5">
        <f>F10+F31+F32+F33+F34+F35+F36+F37+F38+F39+F40+F41</f>
        <v>0</v>
      </c>
      <c r="G42" s="5">
        <f>G10+G31+G32+G33+G34+G35+G36+G37+G38+G39+G40+G41</f>
        <v>0</v>
      </c>
      <c r="H42"/>
      <c r="I42"/>
      <c r="J42"/>
      <c r="K42"/>
      <c r="L42"/>
      <c r="M42"/>
      <c r="N42"/>
      <c r="O42"/>
      <c r="P42"/>
      <c r="Q42"/>
      <c r="R42"/>
      <c r="S42"/>
      <c r="T42"/>
      <c r="U42"/>
      <c r="V42"/>
      <c r="W42"/>
      <c r="X42"/>
    </row>
    <row r="43" spans="1:24" s="73" customFormat="1" ht="12.75" customHeight="1">
      <c r="A43" s="599" t="s">
        <v>3</v>
      </c>
      <c r="B43" s="599"/>
      <c r="C43" s="599"/>
      <c r="D43" s="599"/>
      <c r="E43" s="5">
        <f>E42/1000</f>
        <v>0</v>
      </c>
      <c r="F43" s="5">
        <f>F42/1000</f>
        <v>0</v>
      </c>
      <c r="G43" s="5">
        <f>G42/1000</f>
        <v>0</v>
      </c>
    </row>
    <row r="44" spans="1:24" s="73" customFormat="1" ht="20.100000000000001" customHeight="1">
      <c r="A44" s="663" t="s">
        <v>411</v>
      </c>
      <c r="B44" s="662"/>
      <c r="C44" s="662"/>
      <c r="D44" s="670"/>
      <c r="E44" s="52"/>
      <c r="F44" s="52"/>
      <c r="G44" s="72"/>
    </row>
    <row r="45" spans="1:24" s="73" customFormat="1" ht="20.100000000000001" customHeight="1">
      <c r="A45" s="649" t="s">
        <v>412</v>
      </c>
      <c r="B45" s="650"/>
      <c r="C45" s="650"/>
      <c r="D45" s="669"/>
      <c r="E45" s="52">
        <v>0</v>
      </c>
      <c r="F45" s="52">
        <v>0</v>
      </c>
      <c r="G45" s="72">
        <v>0</v>
      </c>
    </row>
    <row r="46" spans="1:24" s="73" customFormat="1" ht="20.100000000000001" customHeight="1">
      <c r="A46" s="24" t="s">
        <v>415</v>
      </c>
      <c r="B46" s="24"/>
      <c r="C46" s="64"/>
      <c r="D46" s="66"/>
      <c r="E46" s="52">
        <v>0</v>
      </c>
      <c r="F46" s="52">
        <v>0</v>
      </c>
      <c r="G46" s="72">
        <v>0</v>
      </c>
    </row>
    <row r="47" spans="1:24" s="73" customFormat="1" ht="20.100000000000001" customHeight="1">
      <c r="A47" s="649" t="s">
        <v>416</v>
      </c>
      <c r="B47" s="650"/>
      <c r="C47" s="650"/>
      <c r="D47" s="669"/>
      <c r="E47" s="52">
        <v>0</v>
      </c>
      <c r="F47" s="52">
        <v>0</v>
      </c>
      <c r="G47" s="72">
        <v>0</v>
      </c>
    </row>
    <row r="48" spans="1:24" s="73" customFormat="1">
      <c r="A48" s="808"/>
      <c r="B48" s="808"/>
      <c r="C48" s="14"/>
      <c r="D48" s="14"/>
      <c r="E48" s="14"/>
      <c r="F48" s="14"/>
      <c r="G48" s="14"/>
    </row>
    <row r="49" spans="1:24" s="73" customFormat="1" ht="15.75">
      <c r="A49" s="3" t="s">
        <v>4</v>
      </c>
      <c r="B49" s="3"/>
      <c r="C49" s="27"/>
      <c r="D49" s="27"/>
      <c r="E49" s="3"/>
      <c r="F49" s="594"/>
      <c r="G49" s="594"/>
    </row>
    <row r="50" spans="1:24" s="73" customFormat="1" ht="15.75" customHeight="1">
      <c r="A50" s="3"/>
      <c r="B50" s="3"/>
      <c r="C50" s="593" t="s">
        <v>5</v>
      </c>
      <c r="D50" s="593"/>
      <c r="E50" s="3"/>
      <c r="F50" s="593" t="s">
        <v>6</v>
      </c>
      <c r="G50" s="593"/>
      <c r="H50"/>
      <c r="I50"/>
      <c r="J50"/>
      <c r="K50"/>
      <c r="L50"/>
      <c r="M50"/>
      <c r="N50"/>
      <c r="O50"/>
      <c r="P50"/>
      <c r="Q50"/>
      <c r="R50"/>
      <c r="S50"/>
      <c r="T50"/>
      <c r="U50"/>
      <c r="V50"/>
      <c r="W50"/>
      <c r="X50"/>
    </row>
    <row r="51" spans="1:24" s="73" customFormat="1" ht="15.75">
      <c r="A51" s="3"/>
      <c r="B51" s="3"/>
      <c r="C51" s="3"/>
      <c r="D51" s="3"/>
      <c r="E51" s="3"/>
      <c r="F51" s="3"/>
      <c r="G51" s="3"/>
      <c r="H51"/>
      <c r="I51"/>
      <c r="J51"/>
      <c r="K51"/>
      <c r="L51"/>
      <c r="M51"/>
      <c r="N51"/>
      <c r="O51"/>
      <c r="P51"/>
      <c r="Q51"/>
      <c r="R51"/>
      <c r="S51"/>
      <c r="T51"/>
      <c r="U51"/>
      <c r="V51"/>
      <c r="W51"/>
      <c r="X51"/>
    </row>
    <row r="52" spans="1:24" s="73" customFormat="1" ht="15.75">
      <c r="A52" s="3" t="s">
        <v>7</v>
      </c>
      <c r="B52" s="3"/>
      <c r="C52" s="27"/>
      <c r="D52" s="27"/>
      <c r="E52" s="3"/>
      <c r="F52" s="594"/>
      <c r="G52" s="594"/>
      <c r="H52"/>
      <c r="I52"/>
      <c r="J52"/>
      <c r="K52"/>
      <c r="L52"/>
      <c r="M52"/>
      <c r="N52"/>
      <c r="O52"/>
      <c r="P52"/>
      <c r="Q52"/>
      <c r="R52"/>
      <c r="S52"/>
      <c r="T52"/>
      <c r="U52"/>
      <c r="V52"/>
      <c r="W52"/>
      <c r="X52"/>
    </row>
    <row r="53" spans="1:24" s="73" customFormat="1" ht="15.75">
      <c r="A53" s="9"/>
      <c r="B53" s="9"/>
      <c r="C53" s="593" t="s">
        <v>5</v>
      </c>
      <c r="D53" s="593"/>
      <c r="E53" s="3"/>
      <c r="F53" s="593" t="s">
        <v>6</v>
      </c>
      <c r="G53" s="593"/>
      <c r="H53"/>
      <c r="I53"/>
      <c r="J53"/>
      <c r="K53" t="s">
        <v>22</v>
      </c>
      <c r="L53"/>
      <c r="M53"/>
      <c r="N53"/>
      <c r="O53"/>
      <c r="P53"/>
      <c r="Q53"/>
      <c r="R53"/>
      <c r="S53"/>
      <c r="T53"/>
      <c r="U53"/>
      <c r="V53"/>
      <c r="W53"/>
      <c r="X53"/>
    </row>
    <row r="54" spans="1:24" s="73" customFormat="1">
      <c r="A54" s="14"/>
      <c r="B54" s="14"/>
      <c r="C54" s="14"/>
      <c r="D54" s="14"/>
      <c r="E54" s="14"/>
      <c r="F54" s="14"/>
      <c r="G54" s="14"/>
      <c r="H54"/>
      <c r="I54"/>
      <c r="J54"/>
      <c r="K54"/>
      <c r="L54"/>
      <c r="M54"/>
      <c r="N54"/>
      <c r="O54"/>
      <c r="P54"/>
      <c r="Q54"/>
      <c r="R54"/>
      <c r="S54"/>
      <c r="T54"/>
      <c r="U54"/>
      <c r="V54"/>
      <c r="W54"/>
      <c r="X54"/>
    </row>
    <row r="55" spans="1:24" s="73" customFormat="1">
      <c r="A55" s="14"/>
      <c r="B55" s="14"/>
      <c r="C55" s="14"/>
      <c r="D55" s="14"/>
      <c r="E55" s="14"/>
      <c r="F55" s="14"/>
      <c r="G55" s="14"/>
      <c r="H55"/>
      <c r="I55"/>
      <c r="J55"/>
      <c r="K55"/>
      <c r="L55"/>
      <c r="M55"/>
      <c r="N55"/>
      <c r="O55"/>
      <c r="P55"/>
      <c r="Q55"/>
      <c r="R55"/>
      <c r="S55"/>
      <c r="T55"/>
      <c r="U55"/>
      <c r="V55"/>
      <c r="W55"/>
      <c r="X55"/>
    </row>
  </sheetData>
  <sheetProtection selectLockedCells="1" selectUnlockedCells="1"/>
  <mergeCells count="54">
    <mergeCell ref="A38:D38"/>
    <mergeCell ref="A39:D39"/>
    <mergeCell ref="A40:D40"/>
    <mergeCell ref="A41:D41"/>
    <mergeCell ref="F52:G52"/>
    <mergeCell ref="C53:D53"/>
    <mergeCell ref="F53:G53"/>
    <mergeCell ref="A42:D42"/>
    <mergeCell ref="A43:D43"/>
    <mergeCell ref="A48:B48"/>
    <mergeCell ref="A45:D45"/>
    <mergeCell ref="A47:D47"/>
    <mergeCell ref="F49:G49"/>
    <mergeCell ref="C50:D50"/>
    <mergeCell ref="F50:G50"/>
    <mergeCell ref="A44:D44"/>
    <mergeCell ref="A37:D37"/>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67" firstPageNumber="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tabColor rgb="FF00FFFF"/>
  </sheetPr>
  <dimension ref="A1:M29"/>
  <sheetViews>
    <sheetView topLeftCell="A10" zoomScaleSheetLayoutView="66" workbookViewId="0">
      <selection activeCell="G18" sqref="G18:G19"/>
    </sheetView>
  </sheetViews>
  <sheetFormatPr defaultRowHeight="15"/>
  <cols>
    <col min="1" max="1" width="9.140625" style="14"/>
    <col min="2" max="2" width="19.7109375" style="14" customWidth="1"/>
    <col min="3" max="3" width="17" style="14" customWidth="1"/>
    <col min="4" max="4" width="6" style="14" customWidth="1"/>
    <col min="5" max="5" width="11.42578125" style="14" customWidth="1"/>
    <col min="6" max="6" width="11.5703125" style="14" customWidth="1"/>
    <col min="7" max="7" width="16.28515625" style="14" customWidth="1"/>
    <col min="8" max="8" width="12.4257812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t="s">
        <v>444</v>
      </c>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904</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999</v>
      </c>
      <c r="F7" s="653"/>
      <c r="G7" s="654"/>
      <c r="H7" s="652" t="s">
        <v>997</v>
      </c>
      <c r="I7" s="653"/>
      <c r="J7" s="654"/>
      <c r="K7" s="652" t="s">
        <v>998</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52.5" customHeight="1">
      <c r="A9" s="809" t="s">
        <v>14</v>
      </c>
      <c r="B9" s="809"/>
      <c r="C9" s="21"/>
      <c r="D9" s="16" t="s">
        <v>15</v>
      </c>
      <c r="E9" s="22">
        <v>0</v>
      </c>
      <c r="F9" s="50">
        <v>0</v>
      </c>
      <c r="G9" s="22">
        <f>E9*F9</f>
        <v>0</v>
      </c>
      <c r="H9" s="22">
        <v>0</v>
      </c>
      <c r="I9" s="22">
        <v>0</v>
      </c>
      <c r="J9" s="22">
        <f>H9*I9</f>
        <v>0</v>
      </c>
      <c r="K9" s="22">
        <v>0</v>
      </c>
      <c r="L9" s="22">
        <v>0</v>
      </c>
      <c r="M9" s="22">
        <f>K9*L9</f>
        <v>0</v>
      </c>
    </row>
    <row r="10" spans="1:13" ht="26.25" customHeight="1">
      <c r="A10" s="595" t="s">
        <v>412</v>
      </c>
      <c r="B10" s="596"/>
      <c r="C10" s="596"/>
      <c r="D10" s="597"/>
      <c r="E10" s="52"/>
      <c r="F10" s="52"/>
      <c r="G10" s="65">
        <v>0</v>
      </c>
      <c r="H10" s="52"/>
      <c r="I10" s="52"/>
      <c r="J10" s="65">
        <v>0</v>
      </c>
      <c r="K10" s="52"/>
      <c r="L10" s="52"/>
      <c r="M10" s="65">
        <v>0</v>
      </c>
    </row>
    <row r="11" spans="1:13" ht="19.5" customHeight="1">
      <c r="A11" s="595" t="s">
        <v>413</v>
      </c>
      <c r="B11" s="596"/>
      <c r="C11" s="596"/>
      <c r="D11" s="597"/>
      <c r="E11" s="52"/>
      <c r="F11" s="52"/>
      <c r="G11" s="65">
        <v>0</v>
      </c>
      <c r="H11" s="52"/>
      <c r="I11" s="52"/>
      <c r="J11" s="65">
        <v>0</v>
      </c>
      <c r="K11" s="52"/>
      <c r="L11" s="52"/>
      <c r="M11" s="65">
        <v>0</v>
      </c>
    </row>
    <row r="12" spans="1:13" ht="21.75" customHeight="1">
      <c r="A12" s="595" t="s">
        <v>414</v>
      </c>
      <c r="B12" s="596"/>
      <c r="C12" s="596"/>
      <c r="D12" s="597"/>
      <c r="E12" s="52"/>
      <c r="F12" s="52"/>
      <c r="G12" s="65">
        <v>0</v>
      </c>
      <c r="H12" s="52"/>
      <c r="I12" s="52"/>
      <c r="J12" s="65">
        <v>0</v>
      </c>
      <c r="K12" s="52"/>
      <c r="L12" s="52"/>
      <c r="M12" s="65">
        <v>0</v>
      </c>
    </row>
    <row r="13" spans="1:13" ht="57" customHeight="1">
      <c r="A13" s="809" t="s">
        <v>586</v>
      </c>
      <c r="B13" s="809"/>
      <c r="C13" s="100" t="s">
        <v>585</v>
      </c>
      <c r="D13" s="16" t="s">
        <v>17</v>
      </c>
      <c r="E13" s="55">
        <v>25384</v>
      </c>
      <c r="F13" s="50">
        <v>6.34</v>
      </c>
      <c r="G13" s="22">
        <f>E13*F13</f>
        <v>160934.56</v>
      </c>
      <c r="H13" s="55">
        <v>25384</v>
      </c>
      <c r="I13" s="22">
        <v>6.34</v>
      </c>
      <c r="J13" s="22">
        <f>H13*I13</f>
        <v>160934.56</v>
      </c>
      <c r="K13" s="55">
        <v>25384</v>
      </c>
      <c r="L13" s="22">
        <v>6.34</v>
      </c>
      <c r="M13" s="22">
        <f>K13*L13</f>
        <v>160934.56</v>
      </c>
    </row>
    <row r="14" spans="1:13" ht="46.5" customHeight="1">
      <c r="A14" s="809" t="s">
        <v>369</v>
      </c>
      <c r="B14" s="809"/>
      <c r="C14" s="100" t="s">
        <v>585</v>
      </c>
      <c r="D14" s="16" t="s">
        <v>17</v>
      </c>
      <c r="E14" s="55">
        <v>49693</v>
      </c>
      <c r="F14" s="50">
        <v>8.15</v>
      </c>
      <c r="G14" s="22">
        <v>405002.99</v>
      </c>
      <c r="H14" s="55">
        <v>57764</v>
      </c>
      <c r="I14" s="22">
        <v>8.15</v>
      </c>
      <c r="J14" s="79">
        <v>470782.12</v>
      </c>
      <c r="K14" s="55">
        <v>57764</v>
      </c>
      <c r="L14" s="22">
        <v>8.15</v>
      </c>
      <c r="M14" s="22">
        <v>470782.12</v>
      </c>
    </row>
    <row r="15" spans="1:13" ht="26.25" customHeight="1">
      <c r="A15" s="595" t="s">
        <v>412</v>
      </c>
      <c r="B15" s="596"/>
      <c r="C15" s="596"/>
      <c r="D15" s="597"/>
      <c r="E15" s="52"/>
      <c r="F15" s="52"/>
      <c r="G15" s="65">
        <f>(G13+G14)-G16-G17</f>
        <v>363764.00000000006</v>
      </c>
      <c r="H15" s="65"/>
      <c r="I15" s="65"/>
      <c r="J15" s="65">
        <f t="shared" ref="J15:M15" si="0">(J13+J14)-J16-J17</f>
        <v>363764</v>
      </c>
      <c r="K15" s="65"/>
      <c r="L15" s="65"/>
      <c r="M15" s="65">
        <f t="shared" si="0"/>
        <v>363764</v>
      </c>
    </row>
    <row r="16" spans="1:13" ht="19.5" customHeight="1">
      <c r="A16" s="595" t="s">
        <v>413</v>
      </c>
      <c r="B16" s="596"/>
      <c r="C16" s="596"/>
      <c r="D16" s="597"/>
      <c r="E16" s="52"/>
      <c r="F16" s="52"/>
      <c r="G16" s="65">
        <v>131666.84</v>
      </c>
      <c r="H16" s="52"/>
      <c r="I16" s="52"/>
      <c r="J16" s="65">
        <v>131666.84</v>
      </c>
      <c r="K16" s="52"/>
      <c r="L16" s="52"/>
      <c r="M16" s="65">
        <v>131666.84</v>
      </c>
    </row>
    <row r="17" spans="1:13" ht="21.75" customHeight="1">
      <c r="A17" s="595" t="s">
        <v>414</v>
      </c>
      <c r="B17" s="596"/>
      <c r="C17" s="596"/>
      <c r="D17" s="597"/>
      <c r="E17" s="52"/>
      <c r="F17" s="52"/>
      <c r="G17" s="65">
        <v>70506.710000000006</v>
      </c>
      <c r="H17" s="52"/>
      <c r="I17" s="52"/>
      <c r="J17" s="65">
        <v>136285.84</v>
      </c>
      <c r="K17" s="52"/>
      <c r="L17" s="52"/>
      <c r="M17" s="65">
        <v>136285.84</v>
      </c>
    </row>
    <row r="18" spans="1:13" ht="54.75" customHeight="1">
      <c r="A18" s="695" t="s">
        <v>18</v>
      </c>
      <c r="B18" s="695"/>
      <c r="C18" s="100" t="s">
        <v>583</v>
      </c>
      <c r="D18" s="16" t="s">
        <v>19</v>
      </c>
      <c r="E18" s="55">
        <v>16267</v>
      </c>
      <c r="F18" s="50">
        <v>8.64</v>
      </c>
      <c r="G18" s="22">
        <f>E18*F18</f>
        <v>140546.88</v>
      </c>
      <c r="H18" s="55">
        <v>16267</v>
      </c>
      <c r="I18" s="50">
        <v>8.64</v>
      </c>
      <c r="J18" s="79">
        <f t="shared" ref="J18:J19" si="1">H18*I18</f>
        <v>140546.88</v>
      </c>
      <c r="K18" s="55">
        <v>16267</v>
      </c>
      <c r="L18" s="50">
        <v>8.64</v>
      </c>
      <c r="M18" s="79">
        <f t="shared" ref="M18:M19" si="2">K18*L18</f>
        <v>140546.88</v>
      </c>
    </row>
    <row r="19" spans="1:13" s="82" customFormat="1" ht="72" customHeight="1">
      <c r="A19" s="695" t="s">
        <v>18</v>
      </c>
      <c r="B19" s="695"/>
      <c r="C19" s="100" t="s">
        <v>584</v>
      </c>
      <c r="D19" s="16" t="s">
        <v>19</v>
      </c>
      <c r="E19" s="55">
        <v>68200</v>
      </c>
      <c r="F19" s="50">
        <v>8.6300000000000008</v>
      </c>
      <c r="G19" s="79">
        <f>E19*F19</f>
        <v>588566</v>
      </c>
      <c r="H19" s="55">
        <v>68200</v>
      </c>
      <c r="I19" s="50">
        <v>8.6300000000000008</v>
      </c>
      <c r="J19" s="79">
        <f t="shared" si="1"/>
        <v>588566</v>
      </c>
      <c r="K19" s="55">
        <v>68200</v>
      </c>
      <c r="L19" s="50">
        <v>8.6300000000000008</v>
      </c>
      <c r="M19" s="79">
        <f t="shared" si="2"/>
        <v>588566</v>
      </c>
    </row>
    <row r="20" spans="1:13" ht="26.25" customHeight="1">
      <c r="A20" s="595" t="s">
        <v>412</v>
      </c>
      <c r="B20" s="596"/>
      <c r="C20" s="596"/>
      <c r="D20" s="597"/>
      <c r="E20" s="52"/>
      <c r="F20" s="52"/>
      <c r="G20" s="65">
        <f>(G18+G19)-G21-G22</f>
        <v>424599.75999999995</v>
      </c>
      <c r="H20" s="65"/>
      <c r="I20" s="65"/>
      <c r="J20" s="65">
        <f t="shared" ref="J20:M20" si="3">(J18+J19)-J21-J22</f>
        <v>424599.75999999995</v>
      </c>
      <c r="K20" s="65"/>
      <c r="L20" s="65"/>
      <c r="M20" s="65">
        <f t="shared" si="3"/>
        <v>424599.75999999995</v>
      </c>
    </row>
    <row r="21" spans="1:13" ht="19.5" customHeight="1">
      <c r="A21" s="595" t="s">
        <v>413</v>
      </c>
      <c r="B21" s="596"/>
      <c r="C21" s="596"/>
      <c r="D21" s="597"/>
      <c r="E21" s="52"/>
      <c r="F21" s="52"/>
      <c r="G21" s="65">
        <v>123270.92</v>
      </c>
      <c r="H21" s="52"/>
      <c r="I21" s="52"/>
      <c r="J21" s="65">
        <v>123270.92</v>
      </c>
      <c r="K21" s="52"/>
      <c r="L21" s="52"/>
      <c r="M21" s="65">
        <v>123270.92</v>
      </c>
    </row>
    <row r="22" spans="1:13" ht="21.75" customHeight="1">
      <c r="A22" s="595" t="s">
        <v>414</v>
      </c>
      <c r="B22" s="596"/>
      <c r="C22" s="596"/>
      <c r="D22" s="597"/>
      <c r="E22" s="52"/>
      <c r="F22" s="52"/>
      <c r="G22" s="65">
        <v>181242.2</v>
      </c>
      <c r="H22" s="52"/>
      <c r="I22" s="52"/>
      <c r="J22" s="65">
        <v>181242.2</v>
      </c>
      <c r="K22" s="52"/>
      <c r="L22" s="52"/>
      <c r="M22" s="65">
        <v>181242.2</v>
      </c>
    </row>
    <row r="23" spans="1:13" ht="15.75">
      <c r="A23" s="649" t="s">
        <v>2</v>
      </c>
      <c r="B23" s="650"/>
      <c r="C23" s="650"/>
      <c r="D23" s="651"/>
      <c r="E23" s="51" t="s">
        <v>21</v>
      </c>
      <c r="F23" s="51" t="s">
        <v>21</v>
      </c>
      <c r="G23" s="18">
        <f>G9+G13+G14+G18+G19</f>
        <v>1295050.4300000002</v>
      </c>
      <c r="H23" s="18"/>
      <c r="I23" s="18"/>
      <c r="J23" s="18">
        <f t="shared" ref="J23:M23" si="4">J9+J13+J14+J18+J19</f>
        <v>1360829.56</v>
      </c>
      <c r="K23" s="18"/>
      <c r="L23" s="18"/>
      <c r="M23" s="409">
        <f t="shared" si="4"/>
        <v>1360829.56</v>
      </c>
    </row>
    <row r="24" spans="1:13" ht="15.75">
      <c r="A24" s="646" t="s">
        <v>3</v>
      </c>
      <c r="B24" s="647"/>
      <c r="C24" s="647"/>
      <c r="D24" s="648"/>
      <c r="E24" s="51" t="s">
        <v>21</v>
      </c>
      <c r="F24" s="51" t="s">
        <v>21</v>
      </c>
      <c r="G24" s="18">
        <f>G23/1000</f>
        <v>1295.0504300000002</v>
      </c>
      <c r="H24" s="18"/>
      <c r="I24" s="18"/>
      <c r="J24" s="18">
        <f>J23/1000</f>
        <v>1360.8295600000001</v>
      </c>
      <c r="K24" s="18"/>
      <c r="L24" s="18"/>
      <c r="M24" s="65">
        <f>M23/1000</f>
        <v>1360.8295600000001</v>
      </c>
    </row>
    <row r="25" spans="1:13" s="14" customFormat="1" ht="15.75">
      <c r="A25" s="3"/>
      <c r="B25" s="27"/>
      <c r="C25" s="27"/>
      <c r="D25" s="3"/>
      <c r="E25" s="594" t="s">
        <v>445</v>
      </c>
      <c r="F25" s="594"/>
      <c r="G25" s="3"/>
      <c r="J25" s="54"/>
    </row>
    <row r="26" spans="1:13" s="14" customFormat="1" ht="15.75">
      <c r="A26" s="3"/>
      <c r="B26" s="593" t="s">
        <v>5</v>
      </c>
      <c r="C26" s="593"/>
      <c r="D26" s="3"/>
      <c r="E26" s="593" t="s">
        <v>6</v>
      </c>
      <c r="F26" s="593"/>
      <c r="G26" s="3"/>
      <c r="H26" s="593"/>
      <c r="I26" s="593"/>
      <c r="J26" s="53"/>
    </row>
    <row r="27" spans="1:13" s="14" customFormat="1" ht="15.75">
      <c r="A27" s="3"/>
      <c r="B27" s="3"/>
      <c r="C27" s="3"/>
      <c r="D27" s="3"/>
      <c r="E27" s="3"/>
      <c r="F27" s="3"/>
      <c r="G27" s="3"/>
      <c r="H27" s="617"/>
      <c r="I27" s="617"/>
      <c r="J27" s="54"/>
    </row>
    <row r="28" spans="1:13" s="14" customFormat="1" ht="15.75">
      <c r="A28" s="3"/>
      <c r="B28" s="27"/>
      <c r="C28" s="27"/>
      <c r="D28" s="3"/>
      <c r="E28" s="594" t="s">
        <v>446</v>
      </c>
      <c r="F28" s="594"/>
      <c r="G28" s="3"/>
      <c r="H28" s="13"/>
      <c r="I28" s="13"/>
    </row>
    <row r="29" spans="1:13" s="14" customFormat="1" ht="15.75">
      <c r="A29" s="9"/>
      <c r="B29" s="593" t="s">
        <v>5</v>
      </c>
      <c r="C29" s="593"/>
      <c r="D29" s="3"/>
      <c r="E29" s="593" t="s">
        <v>6</v>
      </c>
      <c r="F29" s="593"/>
      <c r="H29" s="612"/>
      <c r="I29" s="612"/>
    </row>
  </sheetData>
  <sheetProtection selectLockedCells="1" selectUnlockedCells="1"/>
  <mergeCells count="37">
    <mergeCell ref="B29:C29"/>
    <mergeCell ref="E29:F29"/>
    <mergeCell ref="H29:I29"/>
    <mergeCell ref="E25:F25"/>
    <mergeCell ref="B26:C26"/>
    <mergeCell ref="E26:F26"/>
    <mergeCell ref="H26:I26"/>
    <mergeCell ref="H27:I27"/>
    <mergeCell ref="E28:F28"/>
    <mergeCell ref="A23:D23"/>
    <mergeCell ref="A24:D24"/>
    <mergeCell ref="A22:D22"/>
    <mergeCell ref="A15:D15"/>
    <mergeCell ref="A16:D16"/>
    <mergeCell ref="A17:D17"/>
    <mergeCell ref="A18:B18"/>
    <mergeCell ref="A20:D20"/>
    <mergeCell ref="A21:D21"/>
    <mergeCell ref="A19:B19"/>
    <mergeCell ref="A14:B14"/>
    <mergeCell ref="A7:B8"/>
    <mergeCell ref="C7:C8"/>
    <mergeCell ref="D7:D8"/>
    <mergeCell ref="E7:G7"/>
    <mergeCell ref="A9:B9"/>
    <mergeCell ref="A10:D10"/>
    <mergeCell ref="A11:D11"/>
    <mergeCell ref="A12:D12"/>
    <mergeCell ref="A13:B13"/>
    <mergeCell ref="H7:J7"/>
    <mergeCell ref="K7:M7"/>
    <mergeCell ref="A1:M1"/>
    <mergeCell ref="A2:M2"/>
    <mergeCell ref="A3:M3"/>
    <mergeCell ref="A4:M4"/>
    <mergeCell ref="A5:M5"/>
    <mergeCell ref="A6:J6"/>
  </mergeCells>
  <printOptions horizontalCentered="1"/>
  <pageMargins left="0.51181102362204722" right="0.19685039370078741" top="0.51181102362204722" bottom="0.51181102362204722" header="0.51181102362204722" footer="0.51181102362204722"/>
  <pageSetup paperSize="9" scale="71"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00FFFF"/>
  </sheetPr>
  <dimension ref="A1:H45"/>
  <sheetViews>
    <sheetView zoomScaleSheetLayoutView="66" workbookViewId="0">
      <selection activeCell="F16" sqref="F16"/>
    </sheetView>
  </sheetViews>
  <sheetFormatPr defaultRowHeight="12.75"/>
  <cols>
    <col min="5" max="5" width="19.7109375" customWidth="1"/>
    <col min="6" max="6" width="20.28515625" customWidth="1"/>
    <col min="7" max="7" width="20" customWidth="1"/>
  </cols>
  <sheetData>
    <row r="1" spans="1:8" ht="15.75">
      <c r="A1" s="3"/>
      <c r="B1" s="3"/>
      <c r="C1" s="3"/>
      <c r="D1" s="3"/>
      <c r="E1" s="3"/>
      <c r="F1" s="3"/>
      <c r="G1" s="14"/>
    </row>
    <row r="2" spans="1:8" ht="15.75">
      <c r="A2" s="605" t="s">
        <v>0</v>
      </c>
      <c r="B2" s="605"/>
      <c r="C2" s="605"/>
      <c r="D2" s="605"/>
      <c r="E2" s="605"/>
      <c r="F2" s="605"/>
      <c r="G2" s="605"/>
    </row>
    <row r="3" spans="1:8" ht="43.5" customHeight="1">
      <c r="A3" s="611" t="s">
        <v>357</v>
      </c>
      <c r="B3" s="611"/>
      <c r="C3" s="611"/>
      <c r="D3" s="611"/>
      <c r="E3" s="611"/>
      <c r="F3" s="611"/>
      <c r="G3" s="611"/>
    </row>
    <row r="4" spans="1:8" ht="29.25" customHeight="1">
      <c r="A4" s="606" t="s">
        <v>444</v>
      </c>
      <c r="B4" s="606"/>
      <c r="C4" s="606"/>
      <c r="D4" s="606"/>
      <c r="E4" s="606"/>
      <c r="F4" s="606"/>
      <c r="G4" s="606"/>
    </row>
    <row r="5" spans="1:8" ht="15.75">
      <c r="A5" s="612" t="s">
        <v>1</v>
      </c>
      <c r="B5" s="612"/>
      <c r="C5" s="612"/>
      <c r="D5" s="612"/>
      <c r="E5" s="612"/>
      <c r="F5" s="612"/>
      <c r="G5" s="612"/>
    </row>
    <row r="6" spans="1:8" ht="15.75" customHeight="1">
      <c r="A6" s="603" t="s">
        <v>902</v>
      </c>
      <c r="B6" s="603"/>
      <c r="C6" s="603"/>
      <c r="D6" s="603"/>
      <c r="E6" s="603"/>
      <c r="F6" s="603"/>
      <c r="G6" s="603"/>
    </row>
    <row r="7" spans="1:8" ht="0.75" customHeight="1">
      <c r="A7" s="603"/>
      <c r="B7" s="603"/>
      <c r="C7" s="603"/>
      <c r="D7" s="603"/>
      <c r="E7" s="603"/>
      <c r="F7" s="603"/>
      <c r="G7" s="14"/>
    </row>
    <row r="8" spans="1:8" ht="15.75" hidden="1" customHeight="1">
      <c r="A8" s="603"/>
      <c r="B8" s="603"/>
      <c r="C8" s="603"/>
      <c r="D8" s="603"/>
      <c r="E8" s="603"/>
      <c r="F8" s="603"/>
      <c r="G8" s="14"/>
    </row>
    <row r="9" spans="1:8" ht="15.75" hidden="1">
      <c r="A9" s="3"/>
      <c r="B9" s="3"/>
      <c r="C9" s="3"/>
      <c r="D9" s="3"/>
      <c r="E9" s="3"/>
      <c r="F9" s="3"/>
      <c r="G9" s="14"/>
    </row>
    <row r="10" spans="1:8" ht="15.75" hidden="1">
      <c r="A10" s="3"/>
      <c r="B10" s="3"/>
      <c r="C10" s="3"/>
      <c r="D10" s="3"/>
      <c r="E10" s="3"/>
      <c r="F10" s="3"/>
      <c r="G10" s="14"/>
    </row>
    <row r="11" spans="1:8" ht="15.75" hidden="1">
      <c r="A11" s="3"/>
      <c r="B11" s="3"/>
      <c r="C11" s="3"/>
      <c r="D11" s="3"/>
      <c r="E11" s="3"/>
      <c r="F11" s="3"/>
      <c r="G11" s="14"/>
    </row>
    <row r="12" spans="1:8" s="82" customFormat="1" ht="34.5" customHeight="1">
      <c r="A12" s="604" t="s">
        <v>8</v>
      </c>
      <c r="B12" s="604"/>
      <c r="C12" s="604"/>
      <c r="D12" s="604"/>
      <c r="E12" s="503" t="s">
        <v>996</v>
      </c>
      <c r="F12" s="503" t="s">
        <v>997</v>
      </c>
      <c r="G12" s="503" t="s">
        <v>998</v>
      </c>
    </row>
    <row r="13" spans="1:8" s="82" customFormat="1" ht="15.75">
      <c r="A13" s="608" t="s">
        <v>386</v>
      </c>
      <c r="B13" s="609"/>
      <c r="C13" s="609"/>
      <c r="D13" s="610"/>
      <c r="E13" s="79">
        <v>21545122.600000001</v>
      </c>
      <c r="F13" s="79">
        <v>21545122.600000001</v>
      </c>
      <c r="G13" s="79">
        <v>21545122.600000001</v>
      </c>
    </row>
    <row r="14" spans="1:8" s="82" customFormat="1" ht="15.75">
      <c r="A14" s="595" t="s">
        <v>412</v>
      </c>
      <c r="B14" s="596"/>
      <c r="C14" s="596"/>
      <c r="D14" s="597"/>
      <c r="E14" s="80">
        <v>7200000</v>
      </c>
      <c r="F14" s="80">
        <v>7200000</v>
      </c>
      <c r="G14" s="80">
        <v>7200000</v>
      </c>
      <c r="H14" s="8"/>
    </row>
    <row r="15" spans="1:8" s="82" customFormat="1" ht="15.75">
      <c r="A15" s="595" t="s">
        <v>413</v>
      </c>
      <c r="B15" s="596"/>
      <c r="C15" s="596"/>
      <c r="D15" s="597"/>
      <c r="E15" s="80">
        <v>3100000</v>
      </c>
      <c r="F15" s="80">
        <v>3100000</v>
      </c>
      <c r="G15" s="80">
        <v>3100000</v>
      </c>
      <c r="H15" s="8"/>
    </row>
    <row r="16" spans="1:8" s="82" customFormat="1" ht="15.75">
      <c r="A16" s="595" t="s">
        <v>414</v>
      </c>
      <c r="B16" s="596"/>
      <c r="C16" s="596"/>
      <c r="D16" s="597"/>
      <c r="E16" s="80">
        <v>11245122.6</v>
      </c>
      <c r="F16" s="80">
        <v>11245122.6</v>
      </c>
      <c r="G16" s="80">
        <v>11245122.6</v>
      </c>
      <c r="H16" s="8"/>
    </row>
    <row r="17" spans="1:8" s="82" customFormat="1" ht="15.75">
      <c r="A17" s="608" t="s">
        <v>138</v>
      </c>
      <c r="B17" s="609"/>
      <c r="C17" s="609"/>
      <c r="D17" s="610"/>
      <c r="E17" s="79">
        <v>0</v>
      </c>
      <c r="F17" s="79">
        <v>0</v>
      </c>
      <c r="G17" s="79">
        <v>0</v>
      </c>
    </row>
    <row r="18" spans="1:8" s="82" customFormat="1" ht="15.75">
      <c r="A18" s="595" t="s">
        <v>412</v>
      </c>
      <c r="B18" s="596"/>
      <c r="C18" s="596"/>
      <c r="D18" s="597"/>
      <c r="E18" s="80">
        <v>0</v>
      </c>
      <c r="F18" s="80">
        <v>0</v>
      </c>
      <c r="G18" s="80">
        <v>0</v>
      </c>
      <c r="H18" s="8"/>
    </row>
    <row r="19" spans="1:8" s="82" customFormat="1" ht="15.75">
      <c r="A19" s="595" t="s">
        <v>413</v>
      </c>
      <c r="B19" s="596"/>
      <c r="C19" s="596"/>
      <c r="D19" s="597"/>
      <c r="E19" s="80">
        <v>0</v>
      </c>
      <c r="F19" s="80">
        <v>0</v>
      </c>
      <c r="G19" s="80">
        <v>0</v>
      </c>
      <c r="H19" s="8"/>
    </row>
    <row r="20" spans="1:8" s="82" customFormat="1" ht="15.75">
      <c r="A20" s="595" t="s">
        <v>414</v>
      </c>
      <c r="B20" s="596"/>
      <c r="C20" s="596"/>
      <c r="D20" s="597"/>
      <c r="E20" s="80">
        <v>0</v>
      </c>
      <c r="F20" s="80">
        <v>0</v>
      </c>
      <c r="G20" s="80">
        <v>0</v>
      </c>
      <c r="H20" s="8"/>
    </row>
    <row r="21" spans="1:8" s="82" customFormat="1" ht="15.75">
      <c r="A21" s="599" t="s">
        <v>2</v>
      </c>
      <c r="B21" s="599"/>
      <c r="C21" s="599"/>
      <c r="D21" s="599"/>
      <c r="E21" s="77">
        <f>E13+E17</f>
        <v>21545122.600000001</v>
      </c>
      <c r="F21" s="77">
        <f t="shared" ref="F21:G21" si="0">F13+F17</f>
        <v>21545122.600000001</v>
      </c>
      <c r="G21" s="77">
        <f t="shared" si="0"/>
        <v>21545122.600000001</v>
      </c>
    </row>
    <row r="22" spans="1:8" s="82" customFormat="1" ht="15.75">
      <c r="A22" s="599" t="s">
        <v>3</v>
      </c>
      <c r="B22" s="599"/>
      <c r="C22" s="599"/>
      <c r="D22" s="599"/>
      <c r="E22" s="77">
        <f>E21/1000</f>
        <v>21545.122600000002</v>
      </c>
      <c r="F22" s="77">
        <f>F21/1000</f>
        <v>21545.122600000002</v>
      </c>
      <c r="G22" s="77">
        <f>G21/1000</f>
        <v>21545.122600000002</v>
      </c>
    </row>
    <row r="23" spans="1:8" ht="15.75">
      <c r="A23" s="607"/>
      <c r="B23" s="607"/>
      <c r="C23" s="607"/>
      <c r="D23" s="607"/>
      <c r="E23" s="22">
        <v>0</v>
      </c>
      <c r="F23" s="22">
        <v>0</v>
      </c>
      <c r="G23" s="22">
        <v>0</v>
      </c>
    </row>
    <row r="24" spans="1:8" ht="15.75">
      <c r="A24" s="607"/>
      <c r="B24" s="607"/>
      <c r="C24" s="607"/>
      <c r="D24" s="607"/>
      <c r="E24" s="22">
        <v>0</v>
      </c>
      <c r="F24" s="22">
        <v>0</v>
      </c>
      <c r="G24" s="22">
        <v>0</v>
      </c>
    </row>
    <row r="25" spans="1:8" ht="15.75">
      <c r="A25" s="599" t="s">
        <v>2</v>
      </c>
      <c r="B25" s="599"/>
      <c r="C25" s="599"/>
      <c r="D25" s="599"/>
      <c r="E25" s="5">
        <f>E13+E17</f>
        <v>21545122.600000001</v>
      </c>
      <c r="F25" s="77">
        <f t="shared" ref="F25:G25" si="1">F13+F17</f>
        <v>21545122.600000001</v>
      </c>
      <c r="G25" s="77">
        <f t="shared" si="1"/>
        <v>21545122.600000001</v>
      </c>
    </row>
    <row r="26" spans="1:8" ht="15.75">
      <c r="A26" s="599" t="s">
        <v>3</v>
      </c>
      <c r="B26" s="599"/>
      <c r="C26" s="599"/>
      <c r="D26" s="599"/>
      <c r="E26" s="5">
        <f>E25/1000</f>
        <v>21545.122600000002</v>
      </c>
      <c r="F26" s="5">
        <f>F25/1000</f>
        <v>21545.122600000002</v>
      </c>
      <c r="G26" s="5">
        <f>G25/1000</f>
        <v>21545.122600000002</v>
      </c>
    </row>
    <row r="27" spans="1:8" ht="15.75">
      <c r="A27" s="9"/>
      <c r="B27" s="9"/>
      <c r="C27" s="9"/>
      <c r="D27" s="9"/>
      <c r="E27" s="9"/>
      <c r="F27" s="9"/>
      <c r="G27" s="14"/>
    </row>
    <row r="28" spans="1:8" ht="15.75">
      <c r="A28" s="9"/>
      <c r="B28" s="9"/>
      <c r="C28" s="9"/>
      <c r="D28" s="9"/>
      <c r="E28" s="9"/>
      <c r="F28" s="9"/>
      <c r="G28" s="14"/>
    </row>
    <row r="29" spans="1:8" ht="15.75">
      <c r="A29" s="9"/>
      <c r="B29" s="9"/>
      <c r="C29" s="9"/>
      <c r="D29" s="9"/>
      <c r="E29" s="9"/>
      <c r="F29" s="9"/>
      <c r="G29" s="14"/>
    </row>
    <row r="30" spans="1:8" ht="15.75">
      <c r="A30" s="3" t="s">
        <v>4</v>
      </c>
      <c r="B30" s="3"/>
      <c r="C30" s="27"/>
      <c r="D30" s="27"/>
      <c r="E30" s="3"/>
      <c r="F30" s="594" t="s">
        <v>445</v>
      </c>
      <c r="G30" s="594"/>
      <c r="H30" s="9"/>
    </row>
    <row r="31" spans="1:8" ht="15.75">
      <c r="A31" s="3"/>
      <c r="B31" s="3"/>
      <c r="C31" s="593" t="s">
        <v>5</v>
      </c>
      <c r="D31" s="593"/>
      <c r="E31" s="3"/>
      <c r="F31" s="593" t="s">
        <v>6</v>
      </c>
      <c r="G31" s="593"/>
      <c r="H31" s="9"/>
    </row>
    <row r="32" spans="1:8" ht="15.75">
      <c r="A32" s="3"/>
      <c r="B32" s="3"/>
      <c r="C32" s="3"/>
      <c r="D32" s="3"/>
      <c r="E32" s="3"/>
      <c r="F32" s="3"/>
      <c r="G32" s="3"/>
      <c r="H32" s="9"/>
    </row>
    <row r="33" spans="1:8" ht="15.75">
      <c r="A33" s="3" t="s">
        <v>7</v>
      </c>
      <c r="B33" s="3"/>
      <c r="C33" s="27"/>
      <c r="D33" s="27"/>
      <c r="E33" s="3"/>
      <c r="F33" s="594" t="s">
        <v>446</v>
      </c>
      <c r="G33" s="594"/>
      <c r="H33" s="9"/>
    </row>
    <row r="34" spans="1:8" ht="15.75">
      <c r="A34" s="9"/>
      <c r="B34" s="9"/>
      <c r="C34" s="593" t="s">
        <v>5</v>
      </c>
      <c r="D34" s="593"/>
      <c r="E34" s="3"/>
      <c r="F34" s="593" t="s">
        <v>6</v>
      </c>
      <c r="G34" s="593"/>
      <c r="H34" s="9"/>
    </row>
    <row r="35" spans="1:8" ht="15.75">
      <c r="A35" s="9"/>
      <c r="B35" s="9"/>
      <c r="C35" s="9"/>
      <c r="D35" s="9"/>
      <c r="E35" s="9"/>
      <c r="F35" s="9"/>
    </row>
    <row r="36" spans="1:8" ht="15.75">
      <c r="A36" s="9"/>
      <c r="B36" s="9"/>
      <c r="C36" s="9"/>
      <c r="D36" s="9"/>
      <c r="E36" s="9"/>
      <c r="F36" s="9"/>
    </row>
    <row r="37" spans="1:8" ht="15.75">
      <c r="A37" s="9"/>
      <c r="B37" s="9"/>
      <c r="C37" s="9"/>
      <c r="D37" s="9"/>
      <c r="E37" s="9"/>
      <c r="F37" s="9"/>
    </row>
    <row r="38" spans="1:8" ht="15">
      <c r="A38" s="13"/>
      <c r="B38" s="13"/>
      <c r="C38" s="13"/>
      <c r="D38" s="13"/>
      <c r="E38" s="13"/>
      <c r="F38" s="13"/>
    </row>
    <row r="39" spans="1:8" ht="15">
      <c r="A39" s="14"/>
      <c r="B39" s="14"/>
      <c r="C39" s="14"/>
      <c r="D39" s="14"/>
      <c r="E39" s="14"/>
      <c r="F39" s="14"/>
    </row>
    <row r="40" spans="1:8" ht="15">
      <c r="A40" s="14"/>
      <c r="B40" s="14"/>
      <c r="C40" s="14"/>
      <c r="D40" s="14"/>
      <c r="E40" s="14"/>
      <c r="F40" s="14"/>
    </row>
    <row r="41" spans="1:8" ht="15">
      <c r="A41" s="14"/>
      <c r="B41" s="14"/>
      <c r="C41" s="14"/>
      <c r="D41" s="14"/>
      <c r="E41" s="14"/>
      <c r="F41" s="14"/>
    </row>
    <row r="42" spans="1:8" ht="15">
      <c r="F42" s="14"/>
    </row>
    <row r="43" spans="1:8" ht="15">
      <c r="F43" s="14"/>
    </row>
    <row r="44" spans="1:8" ht="15">
      <c r="F44" s="14"/>
    </row>
    <row r="45" spans="1:8" ht="15">
      <c r="F45" s="14"/>
    </row>
  </sheetData>
  <sheetProtection selectLockedCells="1" selectUnlockedCells="1"/>
  <mergeCells count="28">
    <mergeCell ref="A8:F8"/>
    <mergeCell ref="A12:D12"/>
    <mergeCell ref="A2:G2"/>
    <mergeCell ref="A3:G3"/>
    <mergeCell ref="A4:G4"/>
    <mergeCell ref="A5:G5"/>
    <mergeCell ref="A6:G6"/>
    <mergeCell ref="A7:F7"/>
    <mergeCell ref="A13:D13"/>
    <mergeCell ref="A17:D17"/>
    <mergeCell ref="A21:D21"/>
    <mergeCell ref="A22:D22"/>
    <mergeCell ref="A14:D14"/>
    <mergeCell ref="A15:D15"/>
    <mergeCell ref="A16:D16"/>
    <mergeCell ref="A18:D18"/>
    <mergeCell ref="A19:D19"/>
    <mergeCell ref="A20:D20"/>
    <mergeCell ref="F33:G33"/>
    <mergeCell ref="C34:D34"/>
    <mergeCell ref="F34:G34"/>
    <mergeCell ref="A23:D23"/>
    <mergeCell ref="A24:D24"/>
    <mergeCell ref="A25:D25"/>
    <mergeCell ref="A26:D26"/>
    <mergeCell ref="F30:G30"/>
    <mergeCell ref="C31:D31"/>
    <mergeCell ref="F31:G31"/>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tabColor rgb="FFFFFF00"/>
  </sheetPr>
  <dimension ref="A1:H45"/>
  <sheetViews>
    <sheetView zoomScaleSheetLayoutView="66" workbookViewId="0">
      <selection activeCell="E12" sqref="E12:G13"/>
    </sheetView>
  </sheetViews>
  <sheetFormatPr defaultRowHeight="12.75"/>
  <cols>
    <col min="5" max="5" width="19.28515625" customWidth="1"/>
    <col min="6" max="6" width="19.7109375" customWidth="1"/>
    <col min="7" max="7" width="17.85546875" customWidth="1"/>
  </cols>
  <sheetData>
    <row r="1" spans="1:7" ht="15.75">
      <c r="A1" s="3"/>
      <c r="B1" s="3"/>
      <c r="C1" s="3"/>
      <c r="D1" s="3"/>
      <c r="E1" s="3"/>
      <c r="F1" s="3"/>
      <c r="G1" s="14"/>
    </row>
    <row r="2" spans="1:7" ht="15.75">
      <c r="A2" s="605" t="s">
        <v>0</v>
      </c>
      <c r="B2" s="605"/>
      <c r="C2" s="605"/>
      <c r="D2" s="605"/>
      <c r="E2" s="605"/>
      <c r="F2" s="605"/>
      <c r="G2" s="605"/>
    </row>
    <row r="3" spans="1:7" ht="15.75" customHeight="1">
      <c r="A3" s="605" t="s">
        <v>337</v>
      </c>
      <c r="B3" s="605"/>
      <c r="C3" s="605"/>
      <c r="D3" s="605"/>
      <c r="E3" s="605"/>
      <c r="F3" s="605"/>
      <c r="G3" s="605"/>
    </row>
    <row r="4" spans="1:7" ht="32.25" customHeight="1">
      <c r="A4" s="606" t="s">
        <v>444</v>
      </c>
      <c r="B4" s="606"/>
      <c r="C4" s="606"/>
      <c r="D4" s="606"/>
      <c r="E4" s="606"/>
      <c r="F4" s="606"/>
      <c r="G4" s="606"/>
    </row>
    <row r="5" spans="1:7" ht="15.75" customHeight="1">
      <c r="A5" s="593" t="s">
        <v>1</v>
      </c>
      <c r="B5" s="593"/>
      <c r="C5" s="593"/>
      <c r="D5" s="593"/>
      <c r="E5" s="593"/>
      <c r="F5" s="593"/>
      <c r="G5" s="593"/>
    </row>
    <row r="6" spans="1:7" ht="15.75" customHeight="1">
      <c r="A6" s="603" t="s">
        <v>902</v>
      </c>
      <c r="B6" s="603"/>
      <c r="C6" s="603"/>
      <c r="D6" s="603"/>
      <c r="E6" s="603"/>
      <c r="F6" s="603"/>
      <c r="G6" s="603"/>
    </row>
    <row r="7" spans="1:7" ht="16.5" hidden="1" customHeight="1">
      <c r="A7" s="603"/>
      <c r="B7" s="603"/>
      <c r="C7" s="603"/>
      <c r="D7" s="603"/>
      <c r="E7" s="603"/>
      <c r="F7" s="603"/>
      <c r="G7" s="14"/>
    </row>
    <row r="8" spans="1:7" ht="15.75" hidden="1" customHeight="1">
      <c r="A8" s="603"/>
      <c r="B8" s="603"/>
      <c r="C8" s="603"/>
      <c r="D8" s="603"/>
      <c r="E8" s="603"/>
      <c r="F8" s="603"/>
      <c r="G8" s="14"/>
    </row>
    <row r="9" spans="1:7" ht="15.75" hidden="1">
      <c r="A9" s="3"/>
      <c r="B9" s="3"/>
      <c r="C9" s="3"/>
      <c r="D9" s="3"/>
      <c r="E9" s="3"/>
      <c r="F9" s="3"/>
      <c r="G9" s="14"/>
    </row>
    <row r="10" spans="1:7" ht="15.75" hidden="1">
      <c r="A10" s="3"/>
      <c r="B10" s="3"/>
      <c r="C10" s="3"/>
      <c r="D10" s="3"/>
      <c r="E10" s="3"/>
      <c r="F10" s="3"/>
      <c r="G10" s="14"/>
    </row>
    <row r="11" spans="1:7" ht="15.75" hidden="1">
      <c r="A11" s="3"/>
      <c r="B11" s="3"/>
      <c r="C11" s="3"/>
      <c r="D11" s="3"/>
      <c r="E11" s="3"/>
      <c r="F11" s="3"/>
      <c r="G11" s="14"/>
    </row>
    <row r="12" spans="1:7" ht="36" customHeight="1">
      <c r="A12" s="644" t="s">
        <v>8</v>
      </c>
      <c r="B12" s="810"/>
      <c r="C12" s="810"/>
      <c r="D12" s="811"/>
      <c r="E12" s="664" t="s">
        <v>996</v>
      </c>
      <c r="F12" s="664" t="s">
        <v>1000</v>
      </c>
      <c r="G12" s="664" t="s">
        <v>1001</v>
      </c>
    </row>
    <row r="13" spans="1:7" ht="3.75" customHeight="1">
      <c r="A13" s="812"/>
      <c r="B13" s="813"/>
      <c r="C13" s="813"/>
      <c r="D13" s="814"/>
      <c r="E13" s="665"/>
      <c r="F13" s="665"/>
      <c r="G13" s="815"/>
    </row>
    <row r="14" spans="1:7" ht="15.6" customHeight="1">
      <c r="A14" s="592" t="s">
        <v>675</v>
      </c>
      <c r="B14" s="592"/>
      <c r="C14" s="592"/>
      <c r="D14" s="592"/>
      <c r="E14" s="22">
        <v>1567588</v>
      </c>
      <c r="F14" s="22">
        <v>1567588</v>
      </c>
      <c r="G14" s="22">
        <v>1567588</v>
      </c>
    </row>
    <row r="15" spans="1:7" ht="15.6" customHeight="1">
      <c r="A15" s="592"/>
      <c r="B15" s="592"/>
      <c r="C15" s="592"/>
      <c r="D15" s="592"/>
      <c r="E15" s="22">
        <v>0</v>
      </c>
      <c r="F15" s="22">
        <v>0</v>
      </c>
      <c r="G15" s="22">
        <v>0</v>
      </c>
    </row>
    <row r="16" spans="1:7" ht="15.6" customHeight="1">
      <c r="A16" s="592"/>
      <c r="B16" s="592"/>
      <c r="C16" s="592"/>
      <c r="D16" s="592"/>
      <c r="E16" s="22">
        <v>0</v>
      </c>
      <c r="F16" s="22">
        <v>0</v>
      </c>
      <c r="G16" s="22">
        <v>0</v>
      </c>
    </row>
    <row r="17" spans="1:8" ht="15.6" customHeight="1">
      <c r="A17" s="592"/>
      <c r="B17" s="592"/>
      <c r="C17" s="592"/>
      <c r="D17" s="592"/>
      <c r="E17" s="22">
        <v>0</v>
      </c>
      <c r="F17" s="22">
        <v>0</v>
      </c>
      <c r="G17" s="22">
        <v>0</v>
      </c>
    </row>
    <row r="18" spans="1:8" ht="15.6" customHeight="1">
      <c r="A18" s="592"/>
      <c r="B18" s="592"/>
      <c r="C18" s="592"/>
      <c r="D18" s="592"/>
      <c r="E18" s="22">
        <v>0</v>
      </c>
      <c r="F18" s="22">
        <v>0</v>
      </c>
      <c r="G18" s="22">
        <v>0</v>
      </c>
    </row>
    <row r="19" spans="1:8" ht="16.5" customHeight="1">
      <c r="A19" s="607"/>
      <c r="B19" s="607"/>
      <c r="C19" s="607"/>
      <c r="D19" s="607"/>
      <c r="E19" s="22">
        <v>0</v>
      </c>
      <c r="F19" s="22">
        <v>0</v>
      </c>
      <c r="G19" s="22">
        <v>0</v>
      </c>
    </row>
    <row r="20" spans="1:8" ht="16.5" customHeight="1">
      <c r="A20" s="607"/>
      <c r="B20" s="607"/>
      <c r="C20" s="607"/>
      <c r="D20" s="607"/>
      <c r="E20" s="22">
        <v>0</v>
      </c>
      <c r="F20" s="22">
        <v>0</v>
      </c>
      <c r="G20" s="22">
        <v>0</v>
      </c>
    </row>
    <row r="21" spans="1:8" ht="16.5" customHeight="1">
      <c r="A21" s="607"/>
      <c r="B21" s="607"/>
      <c r="C21" s="607"/>
      <c r="D21" s="607"/>
      <c r="E21" s="22">
        <v>0</v>
      </c>
      <c r="F21" s="22">
        <v>0</v>
      </c>
      <c r="G21" s="22">
        <v>0</v>
      </c>
    </row>
    <row r="22" spans="1:8" ht="16.5" customHeight="1">
      <c r="A22" s="607"/>
      <c r="B22" s="607"/>
      <c r="C22" s="607"/>
      <c r="D22" s="607"/>
      <c r="E22" s="22">
        <v>0</v>
      </c>
      <c r="F22" s="22">
        <v>0</v>
      </c>
      <c r="G22" s="22">
        <v>0</v>
      </c>
    </row>
    <row r="23" spans="1:8" ht="16.5" customHeight="1">
      <c r="A23" s="607"/>
      <c r="B23" s="607"/>
      <c r="C23" s="607"/>
      <c r="D23" s="607"/>
      <c r="E23" s="22">
        <v>0</v>
      </c>
      <c r="F23" s="22">
        <v>0</v>
      </c>
      <c r="G23" s="22">
        <v>0</v>
      </c>
    </row>
    <row r="24" spans="1:8" ht="16.5" customHeight="1">
      <c r="A24" s="599" t="s">
        <v>2</v>
      </c>
      <c r="B24" s="599"/>
      <c r="C24" s="599"/>
      <c r="D24" s="599"/>
      <c r="E24" s="5">
        <f>SUM(E13:E23)</f>
        <v>1567588</v>
      </c>
      <c r="F24" s="5">
        <f>SUM(F13:F23)</f>
        <v>1567588</v>
      </c>
      <c r="G24" s="5">
        <f>SUM(G13:G23)</f>
        <v>1567588</v>
      </c>
      <c r="H24" s="7"/>
    </row>
    <row r="25" spans="1:8" ht="15.75">
      <c r="A25" s="599" t="s">
        <v>3</v>
      </c>
      <c r="B25" s="599"/>
      <c r="C25" s="599"/>
      <c r="D25" s="599"/>
      <c r="E25" s="5">
        <f>E24/1000</f>
        <v>1567.588</v>
      </c>
      <c r="F25" s="5">
        <f>F24/1000</f>
        <v>1567.588</v>
      </c>
      <c r="G25" s="5">
        <f>G24/1000</f>
        <v>1567.588</v>
      </c>
      <c r="H25" s="8"/>
    </row>
    <row r="26" spans="1:8" ht="15.75">
      <c r="A26" s="662" t="s">
        <v>417</v>
      </c>
      <c r="B26" s="662"/>
      <c r="C26" s="662"/>
      <c r="D26" s="662"/>
      <c r="E26" s="52"/>
      <c r="F26" s="52"/>
      <c r="G26" s="52"/>
    </row>
    <row r="27" spans="1:8" ht="15.75">
      <c r="A27" s="9"/>
      <c r="B27" s="9"/>
      <c r="C27" s="9"/>
      <c r="D27" s="9"/>
      <c r="E27" s="9"/>
      <c r="F27" s="9"/>
      <c r="G27" s="48"/>
      <c r="H27" s="10"/>
    </row>
    <row r="28" spans="1:8" ht="15.75">
      <c r="A28" s="9"/>
      <c r="B28" s="9"/>
      <c r="C28" s="9"/>
      <c r="D28" s="9"/>
      <c r="E28" s="9"/>
      <c r="F28" s="9"/>
      <c r="G28" s="14"/>
    </row>
    <row r="29" spans="1:8" ht="15.75">
      <c r="A29" s="9"/>
      <c r="B29" s="9"/>
      <c r="C29" s="9"/>
      <c r="D29" s="9"/>
      <c r="E29" s="9"/>
      <c r="F29" s="9"/>
      <c r="G29" s="14"/>
    </row>
    <row r="30" spans="1:8" ht="15.75">
      <c r="A30" s="3" t="s">
        <v>4</v>
      </c>
      <c r="B30" s="3"/>
      <c r="C30" s="27"/>
      <c r="D30" s="27"/>
      <c r="E30" s="3"/>
      <c r="F30" s="594" t="s">
        <v>445</v>
      </c>
      <c r="G30" s="594"/>
      <c r="H30" s="9"/>
    </row>
    <row r="31" spans="1:8" ht="15.75">
      <c r="A31" s="3"/>
      <c r="B31" s="3"/>
      <c r="C31" s="593" t="s">
        <v>5</v>
      </c>
      <c r="D31" s="593"/>
      <c r="E31" s="3"/>
      <c r="F31" s="593" t="s">
        <v>6</v>
      </c>
      <c r="G31" s="593"/>
      <c r="H31" s="9"/>
    </row>
    <row r="32" spans="1:8" ht="15.75">
      <c r="A32" s="3"/>
      <c r="B32" s="3"/>
      <c r="C32" s="3"/>
      <c r="D32" s="3"/>
      <c r="E32" s="3"/>
      <c r="F32" s="3"/>
      <c r="G32" s="3"/>
      <c r="H32" s="9"/>
    </row>
    <row r="33" spans="1:8" ht="15.75">
      <c r="A33" s="3" t="s">
        <v>7</v>
      </c>
      <c r="B33" s="3"/>
      <c r="C33" s="27"/>
      <c r="D33" s="27"/>
      <c r="E33" s="3"/>
      <c r="F33" s="594" t="s">
        <v>446</v>
      </c>
      <c r="G33" s="594"/>
      <c r="H33" s="9"/>
    </row>
    <row r="34" spans="1:8" ht="15.75">
      <c r="A34" s="9"/>
      <c r="B34" s="9"/>
      <c r="C34" s="593" t="s">
        <v>5</v>
      </c>
      <c r="D34" s="593"/>
      <c r="E34" s="3"/>
      <c r="F34" s="593" t="s">
        <v>6</v>
      </c>
      <c r="G34" s="593"/>
      <c r="H34" s="9"/>
    </row>
    <row r="35" spans="1:8" ht="15.75">
      <c r="A35" s="9"/>
      <c r="B35" s="9"/>
      <c r="C35" s="9"/>
      <c r="D35" s="9"/>
      <c r="E35" s="9"/>
      <c r="F35" s="9"/>
    </row>
    <row r="36" spans="1:8" ht="15.75">
      <c r="A36" s="9"/>
      <c r="B36" s="9"/>
      <c r="C36" s="9"/>
      <c r="D36" s="9"/>
      <c r="E36" s="9"/>
      <c r="F36" s="9"/>
    </row>
    <row r="37" spans="1:8" ht="15.75">
      <c r="A37" s="9"/>
      <c r="B37" s="9"/>
      <c r="C37" s="9"/>
      <c r="D37" s="9"/>
      <c r="E37" s="9"/>
      <c r="F37" s="9"/>
    </row>
    <row r="38" spans="1:8" ht="15">
      <c r="A38" s="13"/>
      <c r="B38" s="13"/>
      <c r="C38" s="13"/>
      <c r="D38" s="13"/>
      <c r="E38" s="13"/>
      <c r="F38" s="13"/>
    </row>
    <row r="39" spans="1:8" ht="15">
      <c r="A39" s="14"/>
      <c r="B39" s="14"/>
      <c r="C39" s="14"/>
      <c r="D39" s="14"/>
      <c r="E39" s="14"/>
      <c r="F39" s="14"/>
    </row>
    <row r="40" spans="1:8" ht="15">
      <c r="A40" s="14"/>
      <c r="B40" s="14"/>
      <c r="C40" s="14"/>
      <c r="D40" s="14"/>
      <c r="E40" s="14"/>
      <c r="F40" s="14"/>
    </row>
    <row r="41" spans="1:8" ht="15">
      <c r="A41" s="14"/>
      <c r="B41" s="14"/>
      <c r="C41" s="14"/>
      <c r="D41" s="14"/>
      <c r="E41" s="14"/>
      <c r="F41" s="14"/>
    </row>
    <row r="42" spans="1:8" ht="15">
      <c r="F42" s="14"/>
    </row>
    <row r="43" spans="1:8" ht="15">
      <c r="F43" s="14"/>
    </row>
    <row r="44" spans="1:8" ht="15">
      <c r="F44" s="14"/>
    </row>
    <row r="45" spans="1:8" ht="15">
      <c r="F45" s="14"/>
    </row>
  </sheetData>
  <sheetProtection selectLockedCells="1" selectUnlockedCells="1"/>
  <mergeCells count="30">
    <mergeCell ref="E12:E13"/>
    <mergeCell ref="F12:F13"/>
    <mergeCell ref="G12:G13"/>
    <mergeCell ref="A2:G2"/>
    <mergeCell ref="A3:G3"/>
    <mergeCell ref="A4:G4"/>
    <mergeCell ref="A5:G5"/>
    <mergeCell ref="A6:G6"/>
    <mergeCell ref="A7:F7"/>
    <mergeCell ref="A8:F8"/>
    <mergeCell ref="A14:D14"/>
    <mergeCell ref="A12:D13"/>
    <mergeCell ref="A15:D15"/>
    <mergeCell ref="A16:D16"/>
    <mergeCell ref="A17:D17"/>
    <mergeCell ref="A18:D18"/>
    <mergeCell ref="A19:D19"/>
    <mergeCell ref="A20:D20"/>
    <mergeCell ref="A21:D21"/>
    <mergeCell ref="A22:D22"/>
    <mergeCell ref="F33:G33"/>
    <mergeCell ref="C34:D34"/>
    <mergeCell ref="F34:G34"/>
    <mergeCell ref="A23:D23"/>
    <mergeCell ref="A24:D24"/>
    <mergeCell ref="A25:D25"/>
    <mergeCell ref="F30:G30"/>
    <mergeCell ref="C31:D31"/>
    <mergeCell ref="F31:G31"/>
    <mergeCell ref="A26:D26"/>
  </mergeCells>
  <printOptions horizontalCentered="1"/>
  <pageMargins left="0.78749999999999998" right="0.39374999999999999" top="0.98402777777777772" bottom="0.98402777777777772" header="0.51180555555555551" footer="0.51180555555555551"/>
  <pageSetup paperSize="9" scale="89" firstPageNumber="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rgb="FFFFFF00"/>
  </sheetPr>
  <dimension ref="A1:H35"/>
  <sheetViews>
    <sheetView zoomScaleSheetLayoutView="66" workbookViewId="0">
      <selection activeCell="E12" sqref="E12:G12"/>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357</v>
      </c>
      <c r="B3" s="611"/>
      <c r="C3" s="611"/>
      <c r="D3" s="611"/>
      <c r="E3" s="611"/>
      <c r="F3" s="611"/>
      <c r="G3" s="611"/>
    </row>
    <row r="4" spans="1:7" ht="29.25" customHeight="1">
      <c r="A4" s="606" t="s">
        <v>444</v>
      </c>
      <c r="B4" s="606"/>
      <c r="C4" s="606"/>
      <c r="D4" s="606"/>
      <c r="E4" s="606"/>
      <c r="F4" s="606"/>
      <c r="G4" s="606"/>
    </row>
    <row r="5" spans="1:7" ht="15.75">
      <c r="A5" s="612" t="s">
        <v>1</v>
      </c>
      <c r="B5" s="612"/>
      <c r="C5" s="612"/>
      <c r="D5" s="612"/>
      <c r="E5" s="612"/>
      <c r="F5" s="612"/>
      <c r="G5" s="612"/>
    </row>
    <row r="6" spans="1:7" ht="15.75" customHeight="1">
      <c r="A6" s="603" t="s">
        <v>904</v>
      </c>
      <c r="B6" s="603"/>
      <c r="C6" s="603"/>
      <c r="D6" s="603"/>
      <c r="E6" s="603"/>
      <c r="F6" s="603"/>
      <c r="G6" s="603"/>
    </row>
    <row r="7" spans="1:7" ht="16.5" hidden="1" customHeight="1">
      <c r="A7" s="603"/>
      <c r="B7" s="603"/>
      <c r="C7" s="603"/>
      <c r="D7" s="603"/>
      <c r="E7" s="603"/>
      <c r="F7" s="603"/>
      <c r="G7" s="14"/>
    </row>
    <row r="8" spans="1:7" ht="15.75" hidden="1" customHeight="1">
      <c r="A8" s="603"/>
      <c r="B8" s="603"/>
      <c r="C8" s="603"/>
      <c r="D8" s="603"/>
      <c r="E8" s="603"/>
      <c r="F8" s="603"/>
      <c r="G8" s="14"/>
    </row>
    <row r="9" spans="1:7" ht="15.75" hidden="1">
      <c r="A9" s="3"/>
      <c r="B9" s="3"/>
      <c r="C9" s="3"/>
      <c r="D9" s="3"/>
      <c r="E9" s="3"/>
      <c r="F9" s="3"/>
      <c r="G9" s="14"/>
    </row>
    <row r="10" spans="1:7" ht="15.75" hidden="1">
      <c r="A10" s="3"/>
      <c r="B10" s="3"/>
      <c r="C10" s="3"/>
      <c r="D10" s="3"/>
      <c r="E10" s="3"/>
      <c r="F10" s="3"/>
      <c r="G10" s="14"/>
    </row>
    <row r="11" spans="1:7" ht="15.75" hidden="1">
      <c r="A11" s="3"/>
      <c r="B11" s="3"/>
      <c r="C11" s="3"/>
      <c r="D11" s="3"/>
      <c r="E11" s="3"/>
      <c r="F11" s="3"/>
      <c r="G11" s="14"/>
    </row>
    <row r="12" spans="1:7" ht="34.5" customHeight="1">
      <c r="A12" s="604" t="s">
        <v>8</v>
      </c>
      <c r="B12" s="604"/>
      <c r="C12" s="604"/>
      <c r="D12" s="604"/>
      <c r="E12" s="503" t="s">
        <v>999</v>
      </c>
      <c r="F12" s="503" t="s">
        <v>997</v>
      </c>
      <c r="G12" s="503" t="s">
        <v>998</v>
      </c>
    </row>
    <row r="13" spans="1:7" ht="15.75">
      <c r="A13" s="608" t="s">
        <v>386</v>
      </c>
      <c r="B13" s="609"/>
      <c r="C13" s="609"/>
      <c r="D13" s="610"/>
      <c r="E13" s="22">
        <v>473412</v>
      </c>
      <c r="F13" s="22">
        <v>473412</v>
      </c>
      <c r="G13" s="22">
        <v>473412</v>
      </c>
    </row>
    <row r="14" spans="1:7" ht="15.75">
      <c r="A14" s="608" t="s">
        <v>138</v>
      </c>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473412</v>
      </c>
      <c r="F19" s="5">
        <f>SUM(F13:F18)</f>
        <v>473412</v>
      </c>
      <c r="G19" s="5">
        <f>SUM(G13:G18)</f>
        <v>473412</v>
      </c>
    </row>
    <row r="20" spans="1:8" ht="15.75">
      <c r="A20" s="599" t="s">
        <v>3</v>
      </c>
      <c r="B20" s="599"/>
      <c r="C20" s="599"/>
      <c r="D20" s="599"/>
      <c r="E20" s="5">
        <f>E19/1000</f>
        <v>473.41199999999998</v>
      </c>
      <c r="F20" s="5">
        <f>F19/1000</f>
        <v>473.41199999999998</v>
      </c>
      <c r="G20" s="5">
        <f>G19/1000</f>
        <v>473.41199999999998</v>
      </c>
    </row>
    <row r="21" spans="1:8" ht="28.5" customHeight="1">
      <c r="A21" s="83" t="s">
        <v>676</v>
      </c>
      <c r="B21" s="3"/>
      <c r="C21" s="642"/>
      <c r="D21" s="642"/>
      <c r="E21" s="3"/>
      <c r="F21" s="816" t="s">
        <v>445</v>
      </c>
      <c r="G21" s="816"/>
      <c r="H21" s="9"/>
    </row>
    <row r="22" spans="1:8" ht="15.75">
      <c r="A22" s="3"/>
      <c r="B22" s="3"/>
      <c r="C22" s="642" t="s">
        <v>5</v>
      </c>
      <c r="D22" s="642"/>
      <c r="E22" s="3"/>
      <c r="F22" s="817" t="s">
        <v>6</v>
      </c>
      <c r="G22" s="817"/>
      <c r="H22" s="9"/>
    </row>
    <row r="23" spans="1:8" ht="15.75">
      <c r="A23" s="3" t="s">
        <v>7</v>
      </c>
      <c r="B23" s="3"/>
      <c r="C23" s="27"/>
      <c r="D23" s="27"/>
      <c r="E23" s="3"/>
      <c r="F23" s="594" t="s">
        <v>446</v>
      </c>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3">
    <mergeCell ref="A15:D15"/>
    <mergeCell ref="A16:D16"/>
    <mergeCell ref="A7:F7"/>
    <mergeCell ref="A8:F8"/>
    <mergeCell ref="A12:D12"/>
    <mergeCell ref="A13:D13"/>
    <mergeCell ref="A14:D14"/>
    <mergeCell ref="A2:G2"/>
    <mergeCell ref="A3:G3"/>
    <mergeCell ref="A4:G4"/>
    <mergeCell ref="A5:G5"/>
    <mergeCell ref="A6:G6"/>
    <mergeCell ref="F23:G23"/>
    <mergeCell ref="C24:D24"/>
    <mergeCell ref="F24:G24"/>
    <mergeCell ref="A17:D17"/>
    <mergeCell ref="A18:D18"/>
    <mergeCell ref="A19:D19"/>
    <mergeCell ref="A20:D20"/>
    <mergeCell ref="C21:D21"/>
    <mergeCell ref="F21:G21"/>
    <mergeCell ref="F22:G22"/>
    <mergeCell ref="C22:D22"/>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rgb="FFFFFF00"/>
  </sheetPr>
  <dimension ref="A1:H35"/>
  <sheetViews>
    <sheetView view="pageBreakPreview" zoomScale="66" zoomScaleSheetLayoutView="66" workbookViewId="0">
      <selection activeCell="E12" sqref="E12:G12"/>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387</v>
      </c>
      <c r="B3" s="611"/>
      <c r="C3" s="611"/>
      <c r="D3" s="611"/>
      <c r="E3" s="611"/>
      <c r="F3" s="611"/>
      <c r="G3" s="611"/>
    </row>
    <row r="4" spans="1:7" ht="29.25" customHeight="1">
      <c r="A4" s="606" t="s">
        <v>444</v>
      </c>
      <c r="B4" s="606"/>
      <c r="C4" s="606"/>
      <c r="D4" s="606"/>
      <c r="E4" s="606"/>
      <c r="F4" s="606"/>
      <c r="G4" s="606"/>
    </row>
    <row r="5" spans="1:7" ht="15.75">
      <c r="A5" s="612" t="s">
        <v>1</v>
      </c>
      <c r="B5" s="612"/>
      <c r="C5" s="612"/>
      <c r="D5" s="612"/>
      <c r="E5" s="612"/>
      <c r="F5" s="612"/>
      <c r="G5" s="612"/>
    </row>
    <row r="6" spans="1:7" ht="15.75" customHeight="1">
      <c r="A6" s="603" t="s">
        <v>902</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503" t="s">
        <v>999</v>
      </c>
      <c r="F12" s="503" t="s">
        <v>997</v>
      </c>
      <c r="G12" s="503" t="s">
        <v>998</v>
      </c>
    </row>
    <row r="13" spans="1:7" ht="15.75">
      <c r="A13" s="608"/>
      <c r="B13" s="609"/>
      <c r="C13" s="609"/>
      <c r="D13" s="610"/>
      <c r="E13" s="22">
        <v>0</v>
      </c>
      <c r="F13" s="22">
        <v>0</v>
      </c>
      <c r="G13" s="22">
        <v>0</v>
      </c>
    </row>
    <row r="14" spans="1:7" ht="15.75">
      <c r="A14" s="608"/>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c r="G23" s="594"/>
      <c r="H23" s="9"/>
    </row>
    <row r="24" spans="1:8" ht="15.75">
      <c r="A24" s="9"/>
      <c r="B24" s="9"/>
      <c r="C24" s="593" t="s">
        <v>5</v>
      </c>
      <c r="D24" s="593"/>
      <c r="E24" s="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1">
    <mergeCell ref="F23:G23"/>
    <mergeCell ref="C24:D24"/>
    <mergeCell ref="F24:G24"/>
    <mergeCell ref="A17:D17"/>
    <mergeCell ref="A18:D18"/>
    <mergeCell ref="A19:D19"/>
    <mergeCell ref="A20:D20"/>
    <mergeCell ref="C21:D21"/>
    <mergeCell ref="F21:G21"/>
    <mergeCell ref="A16:D16"/>
    <mergeCell ref="A2:G2"/>
    <mergeCell ref="A3:G3"/>
    <mergeCell ref="A4:G4"/>
    <mergeCell ref="A5:G5"/>
    <mergeCell ref="A6:G6"/>
    <mergeCell ref="A7:F7"/>
    <mergeCell ref="A8:F8"/>
    <mergeCell ref="A12:D12"/>
    <mergeCell ref="A13:D13"/>
    <mergeCell ref="A14:D14"/>
    <mergeCell ref="A15:D15"/>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tabColor rgb="FFFFFF00"/>
  </sheetPr>
  <dimension ref="A1:H35"/>
  <sheetViews>
    <sheetView zoomScaleSheetLayoutView="66" workbookViewId="0">
      <selection activeCell="E12" sqref="E12:G12"/>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358</v>
      </c>
      <c r="B3" s="611"/>
      <c r="C3" s="611"/>
      <c r="D3" s="611"/>
      <c r="E3" s="611"/>
      <c r="F3" s="611"/>
      <c r="G3" s="611"/>
    </row>
    <row r="4" spans="1:7" ht="29.25" customHeight="1">
      <c r="A4" s="606" t="s">
        <v>444</v>
      </c>
      <c r="B4" s="606"/>
      <c r="C4" s="606"/>
      <c r="D4" s="606"/>
      <c r="E4" s="606"/>
      <c r="F4" s="606"/>
      <c r="G4" s="606"/>
    </row>
    <row r="5" spans="1:7" ht="15.75">
      <c r="A5" s="612" t="s">
        <v>1</v>
      </c>
      <c r="B5" s="612"/>
      <c r="C5" s="612"/>
      <c r="D5" s="612"/>
      <c r="E5" s="612"/>
      <c r="F5" s="612"/>
      <c r="G5" s="612"/>
    </row>
    <row r="6" spans="1:7" ht="15.75" customHeight="1">
      <c r="A6" s="603" t="s">
        <v>904</v>
      </c>
      <c r="B6" s="603"/>
      <c r="C6" s="603"/>
      <c r="D6" s="603"/>
      <c r="E6" s="603"/>
      <c r="F6" s="603"/>
      <c r="G6" s="603"/>
    </row>
    <row r="7" spans="1:7" ht="16.5" hidden="1" customHeight="1">
      <c r="A7" s="603"/>
      <c r="B7" s="603"/>
      <c r="C7" s="603"/>
      <c r="D7" s="603"/>
      <c r="E7" s="603"/>
      <c r="F7" s="603"/>
      <c r="G7" s="14"/>
    </row>
    <row r="8" spans="1:7" ht="15.75" hidden="1" customHeight="1">
      <c r="A8" s="603"/>
      <c r="B8" s="603"/>
      <c r="C8" s="603"/>
      <c r="D8" s="603"/>
      <c r="E8" s="603"/>
      <c r="F8" s="603"/>
      <c r="G8" s="14"/>
    </row>
    <row r="9" spans="1:7" ht="15.75" hidden="1">
      <c r="A9" s="3"/>
      <c r="B9" s="3"/>
      <c r="C9" s="3"/>
      <c r="D9" s="3"/>
      <c r="E9" s="3"/>
      <c r="F9" s="3"/>
      <c r="G9" s="14"/>
    </row>
    <row r="10" spans="1:7" ht="15.75" hidden="1">
      <c r="A10" s="3"/>
      <c r="B10" s="3"/>
      <c r="C10" s="3"/>
      <c r="D10" s="3"/>
      <c r="E10" s="3"/>
      <c r="F10" s="3"/>
      <c r="G10" s="14"/>
    </row>
    <row r="11" spans="1:7" ht="15.75" hidden="1">
      <c r="A11" s="3"/>
      <c r="B11" s="3"/>
      <c r="C11" s="3"/>
      <c r="D11" s="3"/>
      <c r="E11" s="3"/>
      <c r="F11" s="3"/>
      <c r="G11" s="14"/>
    </row>
    <row r="12" spans="1:7" ht="34.5" customHeight="1">
      <c r="A12" s="604" t="s">
        <v>8</v>
      </c>
      <c r="B12" s="604"/>
      <c r="C12" s="604"/>
      <c r="D12" s="604"/>
      <c r="E12" s="503" t="s">
        <v>999</v>
      </c>
      <c r="F12" s="503" t="s">
        <v>997</v>
      </c>
      <c r="G12" s="503" t="s">
        <v>998</v>
      </c>
    </row>
    <row r="13" spans="1:7" ht="66" customHeight="1">
      <c r="A13" s="819" t="s">
        <v>677</v>
      </c>
      <c r="B13" s="820"/>
      <c r="C13" s="820"/>
      <c r="D13" s="821"/>
      <c r="E13" s="271">
        <v>0</v>
      </c>
      <c r="F13" s="271">
        <v>0</v>
      </c>
      <c r="G13" s="271">
        <v>0</v>
      </c>
    </row>
    <row r="14" spans="1:7" ht="15.75">
      <c r="A14" s="607"/>
      <c r="B14" s="607"/>
      <c r="C14" s="607"/>
      <c r="D14" s="607"/>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33.75" customHeight="1">
      <c r="A21" s="83" t="s">
        <v>676</v>
      </c>
      <c r="B21" s="83"/>
      <c r="C21" s="642"/>
      <c r="D21" s="642"/>
      <c r="E21" s="83"/>
      <c r="F21" s="816" t="s">
        <v>445</v>
      </c>
      <c r="G21" s="816"/>
      <c r="H21" s="9"/>
    </row>
    <row r="22" spans="1:8" ht="15.75" customHeight="1">
      <c r="A22" s="83"/>
      <c r="B22" s="83"/>
      <c r="C22" s="818" t="s">
        <v>5</v>
      </c>
      <c r="D22" s="818"/>
      <c r="E22" s="83"/>
      <c r="F22" s="817" t="s">
        <v>6</v>
      </c>
      <c r="G22" s="817"/>
      <c r="H22" s="9"/>
    </row>
    <row r="23" spans="1:8" ht="36.75" customHeight="1">
      <c r="A23" s="83" t="s">
        <v>7</v>
      </c>
      <c r="B23" s="83"/>
      <c r="C23" s="27"/>
      <c r="D23" s="27"/>
      <c r="E23" s="83"/>
      <c r="F23" s="727" t="s">
        <v>446</v>
      </c>
      <c r="G23" s="727"/>
      <c r="H23" s="9"/>
    </row>
    <row r="24" spans="1:8" ht="15.75" customHeight="1">
      <c r="A24" s="84"/>
      <c r="B24" s="84"/>
      <c r="C24" s="593" t="s">
        <v>5</v>
      </c>
      <c r="D24" s="593"/>
      <c r="E24" s="83"/>
      <c r="F24" s="593" t="s">
        <v>6</v>
      </c>
      <c r="G24" s="593"/>
      <c r="H24" s="9"/>
    </row>
    <row r="25" spans="1:8" ht="15.75">
      <c r="A25" s="9"/>
      <c r="B25" s="9"/>
      <c r="C25" s="9"/>
      <c r="D25" s="9"/>
      <c r="E25" s="9"/>
      <c r="F25" s="9"/>
    </row>
    <row r="26" spans="1:8" ht="15.75">
      <c r="A26" s="9"/>
      <c r="B26" s="9"/>
      <c r="C26" s="9"/>
      <c r="D26" s="9"/>
      <c r="E26" s="9"/>
      <c r="F26" s="9"/>
    </row>
    <row r="27" spans="1:8" ht="15.75">
      <c r="A27" s="9"/>
      <c r="B27" s="9"/>
      <c r="C27" s="9"/>
      <c r="D27" s="9"/>
      <c r="E27" s="9"/>
      <c r="F27" s="9"/>
    </row>
    <row r="28" spans="1:8" ht="15">
      <c r="A28" s="13"/>
      <c r="B28" s="13"/>
      <c r="C28" s="13"/>
      <c r="D28" s="13"/>
      <c r="E28" s="13"/>
      <c r="F28" s="13"/>
    </row>
    <row r="29" spans="1:8" ht="15">
      <c r="A29" s="14"/>
      <c r="B29" s="14"/>
      <c r="C29" s="14"/>
      <c r="D29" s="14"/>
      <c r="E29" s="14"/>
      <c r="F29" s="14"/>
    </row>
    <row r="30" spans="1:8" ht="15">
      <c r="A30" s="14"/>
      <c r="B30" s="14"/>
      <c r="C30" s="14"/>
      <c r="D30" s="14"/>
      <c r="E30" s="14"/>
      <c r="F30" s="14"/>
    </row>
    <row r="31" spans="1:8" ht="15">
      <c r="A31" s="14"/>
      <c r="B31" s="14"/>
      <c r="C31" s="14"/>
      <c r="D31" s="14"/>
      <c r="E31" s="14"/>
      <c r="F31" s="14"/>
    </row>
    <row r="32" spans="1:8" ht="15">
      <c r="F32" s="14"/>
    </row>
    <row r="33" spans="6:6" ht="15">
      <c r="F33" s="14"/>
    </row>
    <row r="34" spans="6:6" ht="15">
      <c r="F34" s="14"/>
    </row>
    <row r="35" spans="6:6" ht="15">
      <c r="F35" s="14"/>
    </row>
  </sheetData>
  <sheetProtection selectLockedCells="1" selectUnlockedCells="1"/>
  <mergeCells count="23">
    <mergeCell ref="A2:G2"/>
    <mergeCell ref="A3:G3"/>
    <mergeCell ref="A4:G4"/>
    <mergeCell ref="A5:G5"/>
    <mergeCell ref="A6:G6"/>
    <mergeCell ref="A7:F7"/>
    <mergeCell ref="A8:F8"/>
    <mergeCell ref="A12:D12"/>
    <mergeCell ref="A13:D13"/>
    <mergeCell ref="A14:D14"/>
    <mergeCell ref="A15:D15"/>
    <mergeCell ref="A16:D16"/>
    <mergeCell ref="F23:G23"/>
    <mergeCell ref="C24:D24"/>
    <mergeCell ref="F24:G24"/>
    <mergeCell ref="A17:D17"/>
    <mergeCell ref="A18:D18"/>
    <mergeCell ref="A19:D19"/>
    <mergeCell ref="A20:D20"/>
    <mergeCell ref="C21:D21"/>
    <mergeCell ref="F21:G21"/>
    <mergeCell ref="C22:D22"/>
    <mergeCell ref="F22:G22"/>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sheetPr>
    <tabColor rgb="FFFFFF00"/>
  </sheetPr>
  <dimension ref="A1:I33"/>
  <sheetViews>
    <sheetView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359</v>
      </c>
      <c r="B3" s="616"/>
      <c r="C3" s="616"/>
      <c r="D3" s="616"/>
      <c r="E3" s="616"/>
      <c r="F3" s="616"/>
      <c r="G3" s="616"/>
    </row>
    <row r="4" spans="1:9" ht="55.5" customHeight="1">
      <c r="A4" s="606" t="s">
        <v>444</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16.5"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ht="32.25" customHeight="1">
      <c r="A12" s="604" t="s">
        <v>8</v>
      </c>
      <c r="B12" s="604"/>
      <c r="C12" s="604"/>
      <c r="D12" s="604"/>
      <c r="E12" s="503" t="s">
        <v>999</v>
      </c>
      <c r="F12" s="503" t="s">
        <v>997</v>
      </c>
      <c r="G12" s="503" t="s">
        <v>998</v>
      </c>
    </row>
    <row r="13" spans="1:9" ht="24.75" customHeight="1">
      <c r="A13" s="592" t="s">
        <v>678</v>
      </c>
      <c r="B13" s="592"/>
      <c r="C13" s="592"/>
      <c r="D13" s="592"/>
      <c r="E13" s="49">
        <v>21000</v>
      </c>
      <c r="F13" s="49">
        <v>21000</v>
      </c>
      <c r="G13" s="49">
        <v>21000</v>
      </c>
    </row>
    <row r="14" spans="1:9" ht="24.75" customHeight="1">
      <c r="A14" s="619"/>
      <c r="B14" s="620"/>
      <c r="C14" s="620"/>
      <c r="D14" s="621"/>
      <c r="E14" s="49">
        <v>0</v>
      </c>
      <c r="F14" s="49">
        <v>0</v>
      </c>
      <c r="G14" s="49">
        <v>0</v>
      </c>
    </row>
    <row r="15" spans="1:9" ht="24.7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21000</v>
      </c>
      <c r="F17" s="47">
        <f>SUM(F13:F16)</f>
        <v>21000</v>
      </c>
      <c r="G17" s="47">
        <f>SUM(G13:G16)</f>
        <v>21000</v>
      </c>
    </row>
    <row r="18" spans="1:8" ht="15.75">
      <c r="A18" s="599" t="s">
        <v>3</v>
      </c>
      <c r="B18" s="599"/>
      <c r="C18" s="599"/>
      <c r="D18" s="599"/>
      <c r="E18" s="47">
        <f>E17/1000</f>
        <v>21</v>
      </c>
      <c r="F18" s="47">
        <f>F17/1000</f>
        <v>21</v>
      </c>
      <c r="G18" s="47">
        <f>G17/1000</f>
        <v>21</v>
      </c>
    </row>
    <row r="19" spans="1:8" ht="36" customHeight="1">
      <c r="A19" s="83" t="s">
        <v>676</v>
      </c>
      <c r="B19" s="83"/>
      <c r="C19" s="642"/>
      <c r="D19" s="642"/>
      <c r="E19" s="83"/>
      <c r="F19" s="816" t="s">
        <v>445</v>
      </c>
      <c r="G19" s="816"/>
      <c r="H19" s="9"/>
    </row>
    <row r="20" spans="1:8" ht="15.75">
      <c r="A20" s="83"/>
      <c r="B20" s="83"/>
      <c r="C20" s="818" t="s">
        <v>5</v>
      </c>
      <c r="D20" s="818"/>
      <c r="E20" s="83"/>
      <c r="F20" s="817" t="s">
        <v>6</v>
      </c>
      <c r="G20" s="817"/>
      <c r="H20" s="9"/>
    </row>
    <row r="21" spans="1:8" ht="33.75" customHeight="1">
      <c r="A21" s="83" t="s">
        <v>7</v>
      </c>
      <c r="B21" s="83"/>
      <c r="C21" s="27"/>
      <c r="D21" s="27"/>
      <c r="E21" s="83"/>
      <c r="F21" s="727" t="s">
        <v>446</v>
      </c>
      <c r="G21" s="727"/>
      <c r="H21" s="9"/>
    </row>
    <row r="22" spans="1:8" ht="35.25" customHeight="1">
      <c r="A22" s="84"/>
      <c r="B22" s="84"/>
      <c r="C22" s="593" t="s">
        <v>5</v>
      </c>
      <c r="D22" s="593"/>
      <c r="E22" s="8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21">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 ref="C20:D20"/>
    <mergeCell ref="F20:G20"/>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360</v>
      </c>
      <c r="B3" s="616"/>
      <c r="C3" s="616"/>
      <c r="D3" s="616"/>
      <c r="E3" s="616"/>
      <c r="F3" s="616"/>
      <c r="G3" s="616"/>
    </row>
    <row r="4" spans="1:9" ht="69"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9.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361</v>
      </c>
      <c r="B3" s="616"/>
      <c r="C3" s="616"/>
      <c r="D3" s="616"/>
      <c r="E3" s="616"/>
      <c r="F3" s="616"/>
      <c r="G3" s="616"/>
    </row>
    <row r="4" spans="1:9" ht="81" customHeight="1">
      <c r="A4" s="606" t="s">
        <v>444</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1.75" customHeight="1">
      <c r="A13" s="592"/>
      <c r="B13" s="592"/>
      <c r="C13" s="592"/>
      <c r="D13" s="592"/>
      <c r="E13" s="49">
        <v>0</v>
      </c>
      <c r="F13" s="49">
        <v>0</v>
      </c>
      <c r="G13" s="49">
        <v>0</v>
      </c>
    </row>
    <row r="14" spans="1:9" ht="21.75" customHeight="1">
      <c r="A14" s="619"/>
      <c r="B14" s="620"/>
      <c r="C14" s="620"/>
      <c r="D14" s="621"/>
      <c r="E14" s="49">
        <v>0</v>
      </c>
      <c r="F14" s="49">
        <v>0</v>
      </c>
      <c r="G14" s="49">
        <v>0</v>
      </c>
    </row>
    <row r="15" spans="1:9" ht="21.75" customHeight="1">
      <c r="A15" s="619"/>
      <c r="B15" s="620"/>
      <c r="C15" s="620"/>
      <c r="D15" s="621"/>
      <c r="E15" s="49">
        <v>0</v>
      </c>
      <c r="F15" s="49">
        <v>0</v>
      </c>
      <c r="G15" s="49">
        <v>0</v>
      </c>
    </row>
    <row r="16" spans="1:9" ht="25.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358</v>
      </c>
      <c r="B3" s="616"/>
      <c r="C3" s="616"/>
      <c r="D3" s="616"/>
      <c r="E3" s="616"/>
      <c r="F3" s="616"/>
      <c r="G3" s="616"/>
    </row>
    <row r="4" spans="1:9" ht="85.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4" customHeight="1">
      <c r="A13" s="592"/>
      <c r="B13" s="592"/>
      <c r="C13" s="592"/>
      <c r="D13" s="592"/>
      <c r="E13" s="49">
        <v>0</v>
      </c>
      <c r="F13" s="49">
        <v>0</v>
      </c>
      <c r="G13" s="49">
        <v>0</v>
      </c>
    </row>
    <row r="14" spans="1:9" ht="24" customHeight="1">
      <c r="A14" s="619"/>
      <c r="B14" s="620"/>
      <c r="C14" s="620"/>
      <c r="D14" s="621"/>
      <c r="E14" s="49">
        <v>0</v>
      </c>
      <c r="F14" s="49">
        <v>0</v>
      </c>
      <c r="G14" s="49">
        <v>0</v>
      </c>
    </row>
    <row r="15" spans="1:9" ht="24"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362</v>
      </c>
      <c r="B3" s="616"/>
      <c r="C3" s="616"/>
      <c r="D3" s="616"/>
      <c r="E3" s="616"/>
      <c r="F3" s="616"/>
      <c r="G3" s="616"/>
    </row>
    <row r="4" spans="1:9" ht="35.25" customHeight="1">
      <c r="A4" s="606" t="s">
        <v>443</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363</v>
      </c>
      <c r="B3" s="616"/>
      <c r="C3" s="616"/>
      <c r="D3" s="616"/>
      <c r="E3" s="616"/>
      <c r="F3" s="616"/>
      <c r="G3" s="616"/>
    </row>
    <row r="4" spans="1:9" ht="35.25" customHeight="1">
      <c r="A4" s="606" t="s">
        <v>443</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30.75" customHeight="1">
      <c r="A13" s="592"/>
      <c r="B13" s="592"/>
      <c r="C13" s="592"/>
      <c r="D13" s="592"/>
      <c r="E13" s="49">
        <v>0</v>
      </c>
      <c r="F13" s="49">
        <v>0</v>
      </c>
      <c r="G13" s="49">
        <v>0</v>
      </c>
    </row>
    <row r="14" spans="1:9" ht="30.75" customHeight="1">
      <c r="A14" s="619"/>
      <c r="B14" s="620"/>
      <c r="C14" s="620"/>
      <c r="D14" s="621"/>
      <c r="E14" s="49">
        <v>0</v>
      </c>
      <c r="F14" s="49">
        <v>0</v>
      </c>
      <c r="G14" s="49">
        <v>0</v>
      </c>
    </row>
    <row r="15" spans="1:9" ht="30.75" customHeight="1">
      <c r="A15" s="619"/>
      <c r="B15" s="620"/>
      <c r="C15" s="620"/>
      <c r="D15" s="621"/>
      <c r="E15" s="49">
        <v>0</v>
      </c>
      <c r="F15" s="49">
        <v>0</v>
      </c>
      <c r="G15" s="49">
        <v>0</v>
      </c>
    </row>
    <row r="16" spans="1:9" ht="31.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00FFFF"/>
  </sheetPr>
  <dimension ref="A1:H43"/>
  <sheetViews>
    <sheetView view="pageBreakPreview" zoomScale="66" zoomScaleSheetLayoutView="66" workbookViewId="0">
      <selection activeCell="E12" sqref="E12:G12"/>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387</v>
      </c>
      <c r="B3" s="611"/>
      <c r="C3" s="611"/>
      <c r="D3" s="611"/>
      <c r="E3" s="611"/>
      <c r="F3" s="611"/>
      <c r="G3" s="611"/>
    </row>
    <row r="4" spans="1:7" ht="29.25" customHeight="1">
      <c r="A4" s="606" t="s">
        <v>444</v>
      </c>
      <c r="B4" s="606"/>
      <c r="C4" s="606"/>
      <c r="D4" s="606"/>
      <c r="E4" s="606"/>
      <c r="F4" s="606"/>
      <c r="G4" s="606"/>
    </row>
    <row r="5" spans="1:7" ht="15.75">
      <c r="A5" s="612" t="s">
        <v>1</v>
      </c>
      <c r="B5" s="612"/>
      <c r="C5" s="612"/>
      <c r="D5" s="612"/>
      <c r="E5" s="612"/>
      <c r="F5" s="612"/>
      <c r="G5" s="612"/>
    </row>
    <row r="6" spans="1:7" ht="15.75" customHeight="1">
      <c r="A6" s="603" t="s">
        <v>902</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503" t="s">
        <v>996</v>
      </c>
      <c r="F12" s="503" t="s">
        <v>997</v>
      </c>
      <c r="G12" s="503" t="s">
        <v>998</v>
      </c>
    </row>
    <row r="13" spans="1:7" ht="15.75">
      <c r="A13" s="608"/>
      <c r="B13" s="609"/>
      <c r="C13" s="609"/>
      <c r="D13" s="610"/>
      <c r="E13" s="22">
        <v>0</v>
      </c>
      <c r="F13" s="22">
        <v>0</v>
      </c>
      <c r="G13" s="22">
        <v>0</v>
      </c>
    </row>
    <row r="14" spans="1:7" ht="15.75">
      <c r="A14" s="608"/>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600" t="s">
        <v>411</v>
      </c>
      <c r="B21" s="601"/>
      <c r="C21" s="601"/>
      <c r="D21" s="602"/>
      <c r="E21" s="52"/>
      <c r="F21" s="52"/>
      <c r="G21" s="52"/>
      <c r="H21" s="8"/>
    </row>
    <row r="22" spans="1:8" ht="15.75">
      <c r="A22" s="595" t="s">
        <v>412</v>
      </c>
      <c r="B22" s="596"/>
      <c r="C22" s="596"/>
      <c r="D22" s="597"/>
      <c r="E22" s="52"/>
      <c r="F22" s="52"/>
      <c r="G22" s="52"/>
      <c r="H22" s="8"/>
    </row>
    <row r="23" spans="1:8" ht="15.75">
      <c r="A23" s="595" t="s">
        <v>413</v>
      </c>
      <c r="B23" s="596"/>
      <c r="C23" s="596"/>
      <c r="D23" s="597"/>
      <c r="E23" s="52"/>
      <c r="F23" s="52"/>
      <c r="G23" s="52"/>
      <c r="H23" s="8"/>
    </row>
    <row r="24" spans="1:8" ht="15.75">
      <c r="A24" s="595" t="s">
        <v>414</v>
      </c>
      <c r="B24" s="596"/>
      <c r="C24" s="596"/>
      <c r="D24" s="597"/>
      <c r="E24" s="52"/>
      <c r="F24" s="52"/>
      <c r="G24" s="52"/>
      <c r="H24" s="8"/>
    </row>
    <row r="25" spans="1:8" ht="15.75">
      <c r="A25" s="9"/>
      <c r="B25" s="9"/>
      <c r="C25" s="9"/>
      <c r="D25" s="9"/>
      <c r="E25" s="9"/>
      <c r="F25" s="9"/>
      <c r="G25" s="14"/>
    </row>
    <row r="26" spans="1:8" ht="15.75">
      <c r="A26" s="9"/>
      <c r="B26" s="9"/>
      <c r="C26" s="9"/>
      <c r="D26" s="9"/>
      <c r="E26" s="9"/>
      <c r="F26" s="9"/>
      <c r="G26" s="14"/>
    </row>
    <row r="27" spans="1:8" ht="15.75">
      <c r="A27" s="9"/>
      <c r="B27" s="9"/>
      <c r="C27" s="9"/>
      <c r="D27" s="9"/>
      <c r="E27" s="9"/>
      <c r="F27" s="9"/>
      <c r="G27" s="14"/>
    </row>
    <row r="28" spans="1:8" ht="15.75">
      <c r="A28" s="3" t="s">
        <v>4</v>
      </c>
      <c r="B28" s="3"/>
      <c r="C28" s="27"/>
      <c r="D28" s="27"/>
      <c r="E28" s="3"/>
      <c r="F28" s="594" t="s">
        <v>445</v>
      </c>
      <c r="G28" s="594"/>
      <c r="H28" s="9"/>
    </row>
    <row r="29" spans="1:8" ht="15.75">
      <c r="A29" s="3"/>
      <c r="B29" s="3"/>
      <c r="C29" s="593" t="s">
        <v>5</v>
      </c>
      <c r="D29" s="593"/>
      <c r="E29" s="3"/>
      <c r="F29" s="593" t="s">
        <v>6</v>
      </c>
      <c r="G29" s="593"/>
      <c r="H29" s="9"/>
    </row>
    <row r="30" spans="1:8" ht="15.75">
      <c r="A30" s="3"/>
      <c r="B30" s="3"/>
      <c r="C30" s="3"/>
      <c r="D30" s="3"/>
      <c r="E30" s="3"/>
      <c r="F30" s="3"/>
      <c r="G30" s="3"/>
      <c r="H30" s="9"/>
    </row>
    <row r="31" spans="1:8" ht="15.75">
      <c r="A31" s="3" t="s">
        <v>7</v>
      </c>
      <c r="B31" s="3"/>
      <c r="C31" s="27"/>
      <c r="D31" s="27"/>
      <c r="E31" s="3"/>
      <c r="F31" s="594" t="s">
        <v>446</v>
      </c>
      <c r="G31" s="594"/>
      <c r="H31" s="9"/>
    </row>
    <row r="32" spans="1:8" ht="15.75">
      <c r="A32" s="9"/>
      <c r="B32" s="9"/>
      <c r="C32" s="593" t="s">
        <v>5</v>
      </c>
      <c r="D32" s="593"/>
      <c r="E32" s="3"/>
      <c r="F32" s="593" t="s">
        <v>6</v>
      </c>
      <c r="G32" s="593"/>
      <c r="H32" s="9"/>
    </row>
    <row r="33" spans="1:6" ht="15.75">
      <c r="A33" s="9"/>
      <c r="B33" s="9"/>
      <c r="C33" s="9"/>
      <c r="D33" s="9"/>
      <c r="E33" s="9"/>
      <c r="F33" s="9"/>
    </row>
    <row r="34" spans="1:6" ht="15.75">
      <c r="A34" s="9"/>
      <c r="B34" s="9"/>
      <c r="C34" s="9"/>
      <c r="D34" s="9"/>
      <c r="E34" s="9"/>
      <c r="F34" s="9"/>
    </row>
    <row r="35" spans="1:6" ht="15.75">
      <c r="A35" s="9"/>
      <c r="B35" s="9"/>
      <c r="C35" s="9"/>
      <c r="D35" s="9"/>
      <c r="E35" s="9"/>
      <c r="F35" s="9"/>
    </row>
    <row r="36" spans="1:6" ht="15">
      <c r="A36" s="13"/>
      <c r="B36" s="13"/>
      <c r="C36" s="13"/>
      <c r="D36" s="13"/>
      <c r="E36" s="13"/>
      <c r="F36" s="13"/>
    </row>
    <row r="37" spans="1:6" ht="15">
      <c r="A37" s="14"/>
      <c r="B37" s="14"/>
      <c r="C37" s="14"/>
      <c r="D37" s="14"/>
      <c r="E37" s="14"/>
      <c r="F37" s="14"/>
    </row>
    <row r="38" spans="1:6" ht="15">
      <c r="A38" s="14"/>
      <c r="B38" s="14"/>
      <c r="C38" s="14"/>
      <c r="D38" s="14"/>
      <c r="E38" s="14"/>
      <c r="F38" s="14"/>
    </row>
    <row r="39" spans="1:6" ht="15">
      <c r="A39" s="14"/>
      <c r="B39" s="14"/>
      <c r="C39" s="14"/>
      <c r="D39" s="14"/>
      <c r="E39" s="14"/>
      <c r="F39" s="14"/>
    </row>
    <row r="40" spans="1:6" ht="15">
      <c r="F40" s="14"/>
    </row>
    <row r="41" spans="1:6" ht="15">
      <c r="F41" s="14"/>
    </row>
    <row r="42" spans="1:6" ht="15">
      <c r="F42" s="14"/>
    </row>
    <row r="43" spans="1:6" ht="15">
      <c r="F43" s="14"/>
    </row>
  </sheetData>
  <sheetProtection selectLockedCells="1" selectUnlockedCells="1"/>
  <mergeCells count="26">
    <mergeCell ref="F31:G31"/>
    <mergeCell ref="C32:D32"/>
    <mergeCell ref="F32:G32"/>
    <mergeCell ref="A17:D17"/>
    <mergeCell ref="A18:D18"/>
    <mergeCell ref="A19:D19"/>
    <mergeCell ref="A20:D20"/>
    <mergeCell ref="F28:G28"/>
    <mergeCell ref="C29:D29"/>
    <mergeCell ref="F29:G29"/>
    <mergeCell ref="A8:F8"/>
    <mergeCell ref="A12:D12"/>
    <mergeCell ref="A13:D13"/>
    <mergeCell ref="A14:D14"/>
    <mergeCell ref="A15:D15"/>
    <mergeCell ref="A16:D16"/>
    <mergeCell ref="A21:D21"/>
    <mergeCell ref="A22:D22"/>
    <mergeCell ref="A23:D23"/>
    <mergeCell ref="A24:D24"/>
    <mergeCell ref="A7:F7"/>
    <mergeCell ref="A2:G2"/>
    <mergeCell ref="A3:G3"/>
    <mergeCell ref="A4:G4"/>
    <mergeCell ref="A5:G5"/>
    <mergeCell ref="A6:G6"/>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364</v>
      </c>
      <c r="B3" s="616"/>
      <c r="C3" s="616"/>
      <c r="D3" s="616"/>
      <c r="E3" s="616"/>
      <c r="F3" s="616"/>
      <c r="G3" s="616"/>
    </row>
    <row r="4" spans="1:9" ht="35.25" customHeight="1">
      <c r="A4" s="606" t="s">
        <v>443</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8.5" customHeight="1">
      <c r="A13" s="592"/>
      <c r="B13" s="592"/>
      <c r="C13" s="592"/>
      <c r="D13" s="592"/>
      <c r="E13" s="49">
        <v>0</v>
      </c>
      <c r="F13" s="49">
        <v>0</v>
      </c>
      <c r="G13" s="49">
        <v>0</v>
      </c>
    </row>
    <row r="14" spans="1:9" ht="28.5" customHeight="1">
      <c r="A14" s="619"/>
      <c r="B14" s="620"/>
      <c r="C14" s="620"/>
      <c r="D14" s="621"/>
      <c r="E14" s="49">
        <v>0</v>
      </c>
      <c r="F14" s="49">
        <v>0</v>
      </c>
      <c r="G14" s="49">
        <v>0</v>
      </c>
    </row>
    <row r="15" spans="1:9" ht="28.5"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365</v>
      </c>
      <c r="B3" s="616"/>
      <c r="C3" s="616"/>
      <c r="D3" s="616"/>
      <c r="E3" s="616"/>
      <c r="F3" s="616"/>
      <c r="G3" s="616"/>
    </row>
    <row r="4" spans="1:9" ht="35.25" customHeight="1">
      <c r="A4" s="606" t="s">
        <v>443</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3.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tabColor rgb="FFFFFF00"/>
  </sheetPr>
  <dimension ref="A1:I33"/>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48.75" customHeight="1">
      <c r="A3" s="616" t="s">
        <v>366</v>
      </c>
      <c r="B3" s="616"/>
      <c r="C3" s="616"/>
      <c r="D3" s="616"/>
      <c r="E3" s="616"/>
      <c r="F3" s="616"/>
      <c r="G3" s="616"/>
    </row>
    <row r="4" spans="1:9" ht="35.25" customHeight="1">
      <c r="A4" s="606" t="s">
        <v>443</v>
      </c>
      <c r="B4" s="606"/>
      <c r="C4" s="606"/>
      <c r="D4" s="606"/>
      <c r="E4" s="606"/>
      <c r="F4" s="606"/>
      <c r="G4" s="606"/>
    </row>
    <row r="5" spans="1:9" ht="15.75">
      <c r="A5" s="617" t="s">
        <v>1</v>
      </c>
      <c r="B5" s="617"/>
      <c r="C5" s="617"/>
      <c r="D5" s="617"/>
      <c r="E5" s="617"/>
      <c r="F5" s="617"/>
      <c r="G5" s="617"/>
    </row>
    <row r="6" spans="1:9" ht="15.75" customHeight="1">
      <c r="A6" s="605" t="s">
        <v>904</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999</v>
      </c>
      <c r="F12" s="503" t="s">
        <v>997</v>
      </c>
      <c r="G12" s="503" t="s">
        <v>998</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7"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3"/>
      <c r="B19" s="3"/>
      <c r="C19" s="593" t="s">
        <v>5</v>
      </c>
      <c r="D19" s="593"/>
      <c r="E19" s="3"/>
      <c r="F19" s="593" t="s">
        <v>6</v>
      </c>
      <c r="G19" s="593"/>
      <c r="H19" s="9"/>
    </row>
    <row r="20" spans="1:8" ht="15.75">
      <c r="A20" s="3"/>
      <c r="B20" s="3"/>
      <c r="C20" s="3"/>
      <c r="D20" s="3"/>
      <c r="E20" s="3"/>
      <c r="F20" s="3"/>
      <c r="G20" s="3"/>
      <c r="H20" s="9"/>
    </row>
    <row r="21" spans="1:8" ht="15.75">
      <c r="A21" s="3" t="s">
        <v>7</v>
      </c>
      <c r="B21" s="3"/>
      <c r="C21" s="27"/>
      <c r="D21" s="27"/>
      <c r="E21" s="3"/>
      <c r="F21" s="594"/>
      <c r="G21" s="594"/>
      <c r="H21" s="9"/>
    </row>
    <row r="22" spans="1:8" ht="15.75">
      <c r="A22" s="9"/>
      <c r="B22" s="9"/>
      <c r="C22" s="593" t="s">
        <v>5</v>
      </c>
      <c r="D22" s="593"/>
      <c r="E22" s="3"/>
      <c r="F22" s="593" t="s">
        <v>6</v>
      </c>
      <c r="G22" s="593"/>
      <c r="H22" s="9"/>
    </row>
    <row r="23" spans="1:8" ht="15.75">
      <c r="A23" s="9"/>
      <c r="B23" s="9"/>
      <c r="C23" s="9"/>
      <c r="D23" s="9"/>
      <c r="E23" s="9"/>
      <c r="F23" s="9"/>
    </row>
    <row r="24" spans="1:8" ht="15.75">
      <c r="A24" s="9"/>
      <c r="B24" s="9"/>
      <c r="C24" s="9"/>
      <c r="D24" s="9"/>
      <c r="E24" s="9"/>
      <c r="F24" s="9"/>
    </row>
    <row r="25" spans="1:8" ht="15.75">
      <c r="A25" s="9"/>
      <c r="B25" s="9"/>
      <c r="C25" s="9"/>
      <c r="D25" s="9"/>
      <c r="E25" s="9"/>
      <c r="F25" s="9"/>
    </row>
    <row r="26" spans="1:8" ht="15">
      <c r="A26" s="13"/>
      <c r="B26" s="13"/>
      <c r="C26" s="13"/>
      <c r="D26" s="13"/>
      <c r="E26" s="13"/>
      <c r="F26" s="13"/>
    </row>
    <row r="27" spans="1:8" ht="15">
      <c r="A27" s="14"/>
      <c r="B27" s="14"/>
      <c r="C27" s="14"/>
      <c r="D27" s="14"/>
      <c r="E27" s="14"/>
      <c r="F27" s="14"/>
    </row>
    <row r="28" spans="1:8" ht="15">
      <c r="A28" s="14"/>
      <c r="B28" s="14"/>
      <c r="C28" s="14"/>
      <c r="D28" s="14"/>
      <c r="E28" s="14"/>
      <c r="F28" s="14"/>
    </row>
    <row r="29" spans="1:8" ht="15">
      <c r="A29" s="14"/>
      <c r="B29" s="14"/>
      <c r="C29" s="14"/>
      <c r="D29" s="14"/>
      <c r="E29" s="14"/>
      <c r="F29" s="14"/>
    </row>
    <row r="30" spans="1:8" ht="15">
      <c r="F30" s="14"/>
    </row>
    <row r="31" spans="1:8" ht="15">
      <c r="F31" s="14"/>
    </row>
    <row r="32" spans="1:8" ht="15">
      <c r="F32" s="14"/>
    </row>
    <row r="33" spans="6:6" ht="15">
      <c r="F33" s="14"/>
    </row>
  </sheetData>
  <sheetProtection selectLockedCells="1" selectUnlockedCells="1"/>
  <mergeCells count="19">
    <mergeCell ref="A2:G2"/>
    <mergeCell ref="A3:G3"/>
    <mergeCell ref="A4:G4"/>
    <mergeCell ref="A5:G5"/>
    <mergeCell ref="A6:G6"/>
    <mergeCell ref="A7:F7"/>
    <mergeCell ref="A8:F8"/>
    <mergeCell ref="A12:D12"/>
    <mergeCell ref="A13:D13"/>
    <mergeCell ref="A14:D14"/>
    <mergeCell ref="A15:D15"/>
    <mergeCell ref="A16:D16"/>
    <mergeCell ref="C22:D22"/>
    <mergeCell ref="F22:G22"/>
    <mergeCell ref="A17:D17"/>
    <mergeCell ref="A18:D18"/>
    <mergeCell ref="C19:D19"/>
    <mergeCell ref="F19:G19"/>
    <mergeCell ref="F21:G21"/>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sheetPr>
    <tabColor rgb="FFFFFF00"/>
  </sheetPr>
  <dimension ref="A1:G22"/>
  <sheetViews>
    <sheetView zoomScaleSheetLayoutView="66" workbookViewId="0">
      <selection activeCell="B9" sqref="B9:D9"/>
    </sheetView>
  </sheetViews>
  <sheetFormatPr defaultRowHeight="12.75"/>
  <cols>
    <col min="1" max="1" width="35.42578125" customWidth="1"/>
    <col min="2" max="4" width="19.7109375" customWidth="1"/>
  </cols>
  <sheetData>
    <row r="1" spans="1:7" ht="15">
      <c r="A1" s="14"/>
      <c r="B1" s="14"/>
      <c r="C1" s="14"/>
      <c r="D1" s="14"/>
    </row>
    <row r="2" spans="1:7" ht="15.75">
      <c r="A2" s="605" t="s">
        <v>0</v>
      </c>
      <c r="B2" s="605"/>
      <c r="C2" s="605"/>
      <c r="D2" s="605"/>
    </row>
    <row r="3" spans="1:7" ht="21.4" customHeight="1">
      <c r="A3" s="603" t="s">
        <v>367</v>
      </c>
      <c r="B3" s="603"/>
      <c r="C3" s="603"/>
      <c r="D3" s="603"/>
    </row>
    <row r="4" spans="1:7" ht="46.5" customHeight="1">
      <c r="A4" s="606" t="s">
        <v>444</v>
      </c>
      <c r="B4" s="606"/>
      <c r="C4" s="606"/>
      <c r="D4" s="606"/>
      <c r="E4" s="15"/>
      <c r="F4" s="15"/>
      <c r="G4" s="15"/>
    </row>
    <row r="5" spans="1:7" ht="15.75" customHeight="1">
      <c r="A5" s="640" t="s">
        <v>385</v>
      </c>
      <c r="B5" s="640"/>
      <c r="C5" s="640"/>
      <c r="D5" s="640"/>
      <c r="E5" s="640"/>
      <c r="F5" s="640"/>
      <c r="G5" s="640"/>
    </row>
    <row r="6" spans="1:7" ht="1.5" customHeight="1">
      <c r="A6" s="612"/>
      <c r="B6" s="612"/>
      <c r="C6" s="612"/>
      <c r="D6" s="612"/>
    </row>
    <row r="7" spans="1:7" ht="20.25" customHeight="1">
      <c r="A7" s="603" t="s">
        <v>904</v>
      </c>
      <c r="B7" s="603"/>
      <c r="C7" s="603"/>
      <c r="D7" s="603"/>
    </row>
    <row r="8" spans="1:7" ht="0.75" customHeight="1">
      <c r="A8" s="3"/>
      <c r="B8" s="3"/>
      <c r="C8" s="3"/>
      <c r="D8" s="14"/>
    </row>
    <row r="9" spans="1:7" ht="41.25" customHeight="1">
      <c r="A9" s="45" t="s">
        <v>8</v>
      </c>
      <c r="B9" s="503" t="s">
        <v>999</v>
      </c>
      <c r="C9" s="503" t="s">
        <v>997</v>
      </c>
      <c r="D9" s="503" t="s">
        <v>998</v>
      </c>
    </row>
    <row r="10" spans="1:7" s="277" customFormat="1" ht="179.25" customHeight="1">
      <c r="A10" s="275" t="s">
        <v>933</v>
      </c>
      <c r="B10" s="276">
        <v>60960</v>
      </c>
      <c r="C10" s="276">
        <v>60960</v>
      </c>
      <c r="D10" s="276">
        <v>60960</v>
      </c>
    </row>
    <row r="11" spans="1:7" s="278" customFormat="1" ht="160.5" customHeight="1">
      <c r="A11" s="273" t="s">
        <v>934</v>
      </c>
      <c r="B11" s="274">
        <v>34214.400000000001</v>
      </c>
      <c r="C11" s="274">
        <v>34214.400000000001</v>
      </c>
      <c r="D11" s="274">
        <v>34214.400000000001</v>
      </c>
    </row>
    <row r="12" spans="1:7" s="278" customFormat="1" ht="96" customHeight="1">
      <c r="A12" s="273" t="s">
        <v>935</v>
      </c>
      <c r="B12" s="274">
        <v>7680</v>
      </c>
      <c r="C12" s="274">
        <v>7680</v>
      </c>
      <c r="D12" s="274">
        <v>7680</v>
      </c>
    </row>
    <row r="13" spans="1:7" ht="20.100000000000001" customHeight="1">
      <c r="A13" s="24" t="s">
        <v>2</v>
      </c>
      <c r="B13" s="6">
        <f>SUM(B10:B12)</f>
        <v>102854.39999999999</v>
      </c>
      <c r="C13" s="6">
        <f>SUM(C10:C12)</f>
        <v>102854.39999999999</v>
      </c>
      <c r="D13" s="6">
        <f>SUM(D10:D12)</f>
        <v>102854.39999999999</v>
      </c>
    </row>
    <row r="14" spans="1:7" ht="20.100000000000001" customHeight="1">
      <c r="A14" s="24" t="s">
        <v>3</v>
      </c>
      <c r="B14" s="5">
        <f>B13/1000</f>
        <v>102.8544</v>
      </c>
      <c r="C14" s="5">
        <f>C13/1000</f>
        <v>102.8544</v>
      </c>
      <c r="D14" s="5">
        <f>D13/1000</f>
        <v>102.8544</v>
      </c>
    </row>
    <row r="15" spans="1:7" ht="15">
      <c r="A15" s="14"/>
      <c r="B15" s="14"/>
      <c r="C15" s="14"/>
      <c r="D15" s="14"/>
      <c r="F15" s="73"/>
      <c r="G15" s="73"/>
    </row>
    <row r="16" spans="1:7" ht="15.75">
      <c r="A16" s="83" t="s">
        <v>676</v>
      </c>
      <c r="B16" s="83" t="s">
        <v>408</v>
      </c>
      <c r="C16" s="612" t="s">
        <v>445</v>
      </c>
      <c r="D16" s="612"/>
      <c r="E16" s="83"/>
      <c r="F16" s="617"/>
      <c r="G16" s="617"/>
    </row>
    <row r="17" spans="1:7" ht="15.75">
      <c r="A17" s="83"/>
      <c r="B17" s="83"/>
      <c r="C17" s="612"/>
      <c r="D17" s="612"/>
      <c r="E17" s="83"/>
      <c r="F17" s="617"/>
      <c r="G17" s="617"/>
    </row>
    <row r="18" spans="1:7" ht="15.75">
      <c r="A18" s="83" t="s">
        <v>7</v>
      </c>
      <c r="B18" s="83" t="s">
        <v>408</v>
      </c>
      <c r="C18" s="617" t="s">
        <v>446</v>
      </c>
      <c r="D18" s="617"/>
      <c r="E18" s="83"/>
      <c r="F18" s="617"/>
      <c r="G18" s="617"/>
    </row>
    <row r="19" spans="1:7" ht="15.75">
      <c r="A19" s="84"/>
      <c r="B19" s="84"/>
      <c r="C19" s="612"/>
      <c r="D19" s="612"/>
      <c r="E19" s="83"/>
      <c r="F19" s="612"/>
      <c r="G19" s="612"/>
    </row>
    <row r="20" spans="1:7" ht="15.75">
      <c r="A20" s="3"/>
      <c r="B20" s="3"/>
      <c r="C20" s="84"/>
      <c r="D20" s="84"/>
      <c r="E20" s="1"/>
    </row>
    <row r="21" spans="1:7" ht="15.75">
      <c r="A21" s="9"/>
      <c r="B21" s="9"/>
      <c r="C21" s="612"/>
      <c r="D21" s="612"/>
      <c r="E21" s="1"/>
    </row>
    <row r="22" spans="1:7" ht="15.75">
      <c r="A22" s="9"/>
      <c r="B22" s="3"/>
      <c r="C22" s="612"/>
      <c r="D22" s="612"/>
      <c r="E22" s="1"/>
      <c r="F22" s="9"/>
    </row>
  </sheetData>
  <sheetProtection selectLockedCells="1" selectUnlockedCells="1"/>
  <mergeCells count="16">
    <mergeCell ref="C18:D18"/>
    <mergeCell ref="C21:D21"/>
    <mergeCell ref="C22:D22"/>
    <mergeCell ref="A2:D2"/>
    <mergeCell ref="A3:D3"/>
    <mergeCell ref="A4:D4"/>
    <mergeCell ref="A5:G5"/>
    <mergeCell ref="A6:D6"/>
    <mergeCell ref="A7:D7"/>
    <mergeCell ref="C16:D16"/>
    <mergeCell ref="F16:G16"/>
    <mergeCell ref="C17:D17"/>
    <mergeCell ref="F17:G17"/>
    <mergeCell ref="F18:G18"/>
    <mergeCell ref="C19:D19"/>
    <mergeCell ref="F19:G19"/>
  </mergeCells>
  <printOptions horizontalCentered="1"/>
  <pageMargins left="0.94513888888888886" right="0.19652777777777777" top="0.98402777777777772" bottom="0.98402777777777772" header="0.51180555555555551" footer="0.51180555555555551"/>
  <pageSetup paperSize="9" scale="70" firstPageNumber="0" orientation="portrait"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tabColor rgb="FFFFFF00"/>
  </sheetPr>
  <dimension ref="A1:G27"/>
  <sheetViews>
    <sheetView view="pageBreakPreview" zoomScale="66" zoomScaleSheetLayoutView="66" workbookViewId="0">
      <selection activeCell="E8" sqref="E8:G8"/>
    </sheetView>
  </sheetViews>
  <sheetFormatPr defaultRowHeight="12.75"/>
  <cols>
    <col min="2" max="2" width="9.85546875" customWidth="1"/>
    <col min="3" max="3" width="10.28515625" customWidth="1"/>
    <col min="5" max="5" width="17.42578125" customWidth="1"/>
    <col min="6" max="6" width="18.5703125" customWidth="1"/>
    <col min="7" max="7" width="16.5703125" customWidth="1"/>
  </cols>
  <sheetData>
    <row r="1" spans="1:7" ht="15">
      <c r="A1" s="14"/>
      <c r="B1" s="14"/>
      <c r="C1" s="14"/>
      <c r="D1" s="14"/>
      <c r="E1" s="14"/>
      <c r="F1" s="14"/>
      <c r="G1" s="14"/>
    </row>
    <row r="2" spans="1:7" ht="15.75">
      <c r="A2" s="605" t="s">
        <v>0</v>
      </c>
      <c r="B2" s="605"/>
      <c r="C2" s="605"/>
      <c r="D2" s="605"/>
      <c r="E2" s="605"/>
      <c r="F2" s="605"/>
      <c r="G2" s="605"/>
    </row>
    <row r="3" spans="1:7" ht="15.75" customHeight="1">
      <c r="A3" s="603" t="s">
        <v>368</v>
      </c>
      <c r="B3" s="603"/>
      <c r="C3" s="603"/>
      <c r="D3" s="603"/>
      <c r="E3" s="603"/>
      <c r="F3" s="603"/>
      <c r="G3" s="603"/>
    </row>
    <row r="4" spans="1:7" ht="33.75" customHeight="1">
      <c r="A4" s="606" t="s">
        <v>443</v>
      </c>
      <c r="B4" s="606"/>
      <c r="C4" s="606"/>
      <c r="D4" s="606"/>
      <c r="E4" s="606"/>
      <c r="F4" s="606"/>
      <c r="G4" s="606"/>
    </row>
    <row r="5" spans="1:7" ht="15.75" customHeight="1">
      <c r="A5" s="612" t="s">
        <v>1</v>
      </c>
      <c r="B5" s="612"/>
      <c r="C5" s="612"/>
      <c r="D5" s="612"/>
      <c r="E5" s="612"/>
      <c r="F5" s="612"/>
      <c r="G5" s="612"/>
    </row>
    <row r="6" spans="1:7" ht="15.75" customHeight="1">
      <c r="A6" s="603" t="s">
        <v>902</v>
      </c>
      <c r="B6" s="603"/>
      <c r="C6" s="603"/>
      <c r="D6" s="603"/>
      <c r="E6" s="603"/>
      <c r="F6" s="603"/>
      <c r="G6" s="603"/>
    </row>
    <row r="7" spans="1:7" ht="15.75" customHeight="1">
      <c r="A7" s="603"/>
      <c r="B7" s="603"/>
      <c r="C7" s="603"/>
      <c r="D7" s="603"/>
      <c r="E7" s="603"/>
      <c r="F7" s="603"/>
      <c r="G7" s="14"/>
    </row>
    <row r="8" spans="1:7" ht="33.75" customHeight="1">
      <c r="A8" s="644" t="s">
        <v>8</v>
      </c>
      <c r="B8" s="644"/>
      <c r="C8" s="644"/>
      <c r="D8" s="644"/>
      <c r="E8" s="503" t="s">
        <v>999</v>
      </c>
      <c r="F8" s="503" t="s">
        <v>997</v>
      </c>
      <c r="G8" s="503" t="s">
        <v>998</v>
      </c>
    </row>
    <row r="9" spans="1:7" ht="20.100000000000001" customHeight="1">
      <c r="A9" s="625"/>
      <c r="B9" s="625"/>
      <c r="C9" s="625"/>
      <c r="D9" s="625"/>
      <c r="E9" s="22">
        <v>0</v>
      </c>
      <c r="F9" s="22">
        <v>0</v>
      </c>
      <c r="G9" s="22">
        <v>0</v>
      </c>
    </row>
    <row r="10" spans="1:7" ht="20.100000000000001" customHeight="1">
      <c r="A10" s="625"/>
      <c r="B10" s="625"/>
      <c r="C10" s="625"/>
      <c r="D10" s="625"/>
      <c r="E10" s="22">
        <v>0</v>
      </c>
      <c r="F10" s="22">
        <v>0</v>
      </c>
      <c r="G10" s="22">
        <v>0</v>
      </c>
    </row>
    <row r="11" spans="1:7" ht="20.100000000000001" customHeight="1">
      <c r="A11" s="625"/>
      <c r="B11" s="625"/>
      <c r="C11" s="625"/>
      <c r="D11" s="625"/>
      <c r="E11" s="22">
        <v>0</v>
      </c>
      <c r="F11" s="22">
        <v>0</v>
      </c>
      <c r="G11" s="22">
        <v>0</v>
      </c>
    </row>
    <row r="12" spans="1:7" ht="20.100000000000001" customHeight="1">
      <c r="A12" s="625"/>
      <c r="B12" s="625"/>
      <c r="C12" s="625"/>
      <c r="D12" s="625"/>
      <c r="E12" s="22">
        <v>0</v>
      </c>
      <c r="F12" s="22">
        <v>0</v>
      </c>
      <c r="G12" s="22">
        <v>0</v>
      </c>
    </row>
    <row r="13" spans="1:7" ht="20.100000000000001" customHeight="1">
      <c r="A13" s="625"/>
      <c r="B13" s="625"/>
      <c r="C13" s="625"/>
      <c r="D13" s="625"/>
      <c r="E13" s="22">
        <v>0</v>
      </c>
      <c r="F13" s="22">
        <v>0</v>
      </c>
      <c r="G13" s="22">
        <v>0</v>
      </c>
    </row>
    <row r="14" spans="1:7" ht="20.100000000000001" customHeight="1">
      <c r="A14" s="625"/>
      <c r="B14" s="625"/>
      <c r="C14" s="625"/>
      <c r="D14" s="625"/>
      <c r="E14" s="22">
        <v>0</v>
      </c>
      <c r="F14" s="22">
        <v>0</v>
      </c>
      <c r="G14" s="22">
        <v>0</v>
      </c>
    </row>
    <row r="15" spans="1:7" ht="20.100000000000001" customHeight="1">
      <c r="A15" s="625"/>
      <c r="B15" s="625"/>
      <c r="C15" s="625"/>
      <c r="D15" s="625"/>
      <c r="E15" s="22">
        <v>0</v>
      </c>
      <c r="F15" s="22">
        <v>0</v>
      </c>
      <c r="G15" s="22">
        <v>0</v>
      </c>
    </row>
    <row r="16" spans="1:7" ht="20.100000000000001" customHeight="1">
      <c r="A16" s="625"/>
      <c r="B16" s="625"/>
      <c r="C16" s="625"/>
      <c r="D16" s="625"/>
      <c r="E16" s="22">
        <v>0</v>
      </c>
      <c r="F16" s="22">
        <v>0</v>
      </c>
      <c r="G16" s="22">
        <v>0</v>
      </c>
    </row>
    <row r="17" spans="1:7" ht="20.100000000000001" customHeight="1">
      <c r="A17" s="625"/>
      <c r="B17" s="625"/>
      <c r="C17" s="625"/>
      <c r="D17" s="625"/>
      <c r="E17" s="22">
        <v>0</v>
      </c>
      <c r="F17" s="22">
        <v>0</v>
      </c>
      <c r="G17" s="22">
        <v>0</v>
      </c>
    </row>
    <row r="18" spans="1:7" ht="20.100000000000001" customHeight="1">
      <c r="A18" s="625"/>
      <c r="B18" s="625"/>
      <c r="C18" s="625"/>
      <c r="D18" s="625"/>
      <c r="E18" s="22">
        <v>0</v>
      </c>
      <c r="F18" s="22">
        <v>0</v>
      </c>
      <c r="G18" s="22">
        <v>0</v>
      </c>
    </row>
    <row r="19" spans="1:7" ht="20.100000000000001" customHeight="1">
      <c r="A19" s="625"/>
      <c r="B19" s="625"/>
      <c r="C19" s="625"/>
      <c r="D19" s="625"/>
      <c r="E19" s="22">
        <v>0</v>
      </c>
      <c r="F19" s="22">
        <v>0</v>
      </c>
      <c r="G19" s="22">
        <v>0</v>
      </c>
    </row>
    <row r="20" spans="1:7" ht="20.100000000000001" customHeight="1">
      <c r="A20" s="625"/>
      <c r="B20" s="625"/>
      <c r="C20" s="625"/>
      <c r="D20" s="625"/>
      <c r="E20" s="22">
        <v>0</v>
      </c>
      <c r="F20" s="22">
        <v>0</v>
      </c>
      <c r="G20" s="22">
        <v>0</v>
      </c>
    </row>
    <row r="21" spans="1:7" s="2" customFormat="1" ht="15.95" customHeight="1">
      <c r="A21" s="643" t="s">
        <v>2</v>
      </c>
      <c r="B21" s="643"/>
      <c r="C21" s="643"/>
      <c r="D21" s="643"/>
      <c r="E21" s="17">
        <f>SUM(E9:E20)</f>
        <v>0</v>
      </c>
      <c r="F21" s="17">
        <f>SUM(F9:F20)</f>
        <v>0</v>
      </c>
      <c r="G21" s="17">
        <f>SUM(G9:G20)</f>
        <v>0</v>
      </c>
    </row>
    <row r="22" spans="1:7" s="2" customFormat="1" ht="12.75" customHeight="1">
      <c r="A22" s="643" t="s">
        <v>3</v>
      </c>
      <c r="B22" s="643"/>
      <c r="C22" s="643"/>
      <c r="D22" s="643"/>
      <c r="E22" s="18">
        <f>E21/1000</f>
        <v>0</v>
      </c>
      <c r="F22" s="18">
        <f>F21/1000</f>
        <v>0</v>
      </c>
      <c r="G22" s="18">
        <f>G21/1000</f>
        <v>0</v>
      </c>
    </row>
    <row r="23" spans="1:7" ht="15.75">
      <c r="A23" s="3" t="s">
        <v>4</v>
      </c>
      <c r="B23" s="3"/>
      <c r="C23" s="27"/>
      <c r="D23" s="27"/>
      <c r="E23" s="3"/>
      <c r="F23" s="594"/>
      <c r="G23" s="594"/>
    </row>
    <row r="24" spans="1:7" ht="15.75">
      <c r="A24" s="3"/>
      <c r="B24" s="3"/>
      <c r="C24" s="593" t="s">
        <v>5</v>
      </c>
      <c r="D24" s="593"/>
      <c r="E24" s="3"/>
      <c r="F24" s="593" t="s">
        <v>6</v>
      </c>
      <c r="G24" s="593"/>
    </row>
    <row r="25" spans="1:7" ht="15.75">
      <c r="A25" s="3"/>
      <c r="B25" s="3"/>
      <c r="C25" s="3"/>
      <c r="D25" s="3"/>
      <c r="E25" s="3"/>
      <c r="F25" s="3"/>
      <c r="G25" s="3"/>
    </row>
    <row r="26" spans="1:7" ht="15.75">
      <c r="A26" s="3" t="s">
        <v>7</v>
      </c>
      <c r="B26" s="3"/>
      <c r="C26" s="27"/>
      <c r="D26" s="27"/>
      <c r="E26" s="3"/>
      <c r="F26" s="594"/>
      <c r="G26" s="594"/>
    </row>
    <row r="27" spans="1:7" ht="15.75">
      <c r="A27" s="9"/>
      <c r="B27" s="9"/>
      <c r="C27" s="593" t="s">
        <v>5</v>
      </c>
      <c r="D27" s="593"/>
      <c r="E27" s="3"/>
      <c r="F27" s="593" t="s">
        <v>6</v>
      </c>
      <c r="G27" s="593"/>
    </row>
  </sheetData>
  <sheetProtection selectLockedCells="1" selectUnlockedCells="1"/>
  <mergeCells count="27">
    <mergeCell ref="A2:G2"/>
    <mergeCell ref="A3:G3"/>
    <mergeCell ref="A4:G4"/>
    <mergeCell ref="A5:G5"/>
    <mergeCell ref="A6:G6"/>
    <mergeCell ref="A7:F7"/>
    <mergeCell ref="A8:D8"/>
    <mergeCell ref="A9:D9"/>
    <mergeCell ref="A10:D10"/>
    <mergeCell ref="A11:D11"/>
    <mergeCell ref="A12:D12"/>
    <mergeCell ref="A13:D13"/>
    <mergeCell ref="A14:D14"/>
    <mergeCell ref="A15:D15"/>
    <mergeCell ref="A16:D16"/>
    <mergeCell ref="A17:D17"/>
    <mergeCell ref="A18:D18"/>
    <mergeCell ref="A19:D19"/>
    <mergeCell ref="F26:G26"/>
    <mergeCell ref="C27:D27"/>
    <mergeCell ref="F27:G27"/>
    <mergeCell ref="A20:D20"/>
    <mergeCell ref="A21:D21"/>
    <mergeCell ref="A22:D22"/>
    <mergeCell ref="F23:G23"/>
    <mergeCell ref="C24:D24"/>
    <mergeCell ref="F24:G24"/>
  </mergeCells>
  <printOptions horizontalCentered="1"/>
  <pageMargins left="1.023611111111111" right="0.19652777777777777" top="0.98402777777777772" bottom="0.98402777777777772" header="0.51180555555555551" footer="0.51180555555555551"/>
  <pageSetup paperSize="9" scale="91" firstPageNumber="0"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sheetPr>
    <tabColor rgb="FFFFFF00"/>
  </sheetPr>
  <dimension ref="A1:M18"/>
  <sheetViews>
    <sheetView view="pageBreakPreview" zoomScale="66" zoomScaleNormal="66" zoomScaleSheetLayoutView="66" workbookViewId="0">
      <selection activeCell="K8" sqref="K8"/>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t="s">
        <v>443</v>
      </c>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902</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999</v>
      </c>
      <c r="F7" s="653"/>
      <c r="G7" s="654"/>
      <c r="H7" s="652" t="s">
        <v>997</v>
      </c>
      <c r="I7" s="653"/>
      <c r="J7" s="654"/>
      <c r="K7" s="652" t="s">
        <v>998</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52.5" customHeight="1">
      <c r="A9" s="695" t="s">
        <v>370</v>
      </c>
      <c r="B9" s="695"/>
      <c r="C9" s="21"/>
      <c r="D9" s="16"/>
      <c r="E9" s="55">
        <v>0</v>
      </c>
      <c r="F9" s="50">
        <v>0</v>
      </c>
      <c r="G9" s="22">
        <f>E9*F9</f>
        <v>0</v>
      </c>
      <c r="H9" s="55">
        <v>0</v>
      </c>
      <c r="I9" s="22">
        <v>0</v>
      </c>
      <c r="J9" s="22">
        <f>H9*I9</f>
        <v>0</v>
      </c>
      <c r="K9" s="55">
        <v>0</v>
      </c>
      <c r="L9" s="22">
        <v>0</v>
      </c>
      <c r="M9" s="22">
        <f>K9*L9</f>
        <v>0</v>
      </c>
    </row>
    <row r="10" spans="1:13" ht="56.25" customHeight="1">
      <c r="A10" s="695" t="s">
        <v>371</v>
      </c>
      <c r="B10" s="695"/>
      <c r="C10" s="21"/>
      <c r="D10" s="16" t="s">
        <v>17</v>
      </c>
      <c r="E10" s="55">
        <v>0</v>
      </c>
      <c r="F10" s="50">
        <v>0</v>
      </c>
      <c r="G10" s="22">
        <f>E10*F10</f>
        <v>0</v>
      </c>
      <c r="H10" s="55">
        <v>0</v>
      </c>
      <c r="I10" s="22">
        <v>0</v>
      </c>
      <c r="J10" s="22">
        <f>H10*I10</f>
        <v>0</v>
      </c>
      <c r="K10" s="55">
        <v>0</v>
      </c>
      <c r="L10" s="22">
        <v>0</v>
      </c>
      <c r="M10" s="22">
        <f>K10*L10</f>
        <v>0</v>
      </c>
    </row>
    <row r="11" spans="1:13" ht="15.75">
      <c r="A11" s="695" t="s">
        <v>20</v>
      </c>
      <c r="B11" s="695"/>
      <c r="C11" s="21"/>
      <c r="D11" s="16" t="s">
        <v>17</v>
      </c>
      <c r="E11" s="55">
        <v>0</v>
      </c>
      <c r="F11" s="50">
        <v>0</v>
      </c>
      <c r="G11" s="22">
        <f>E11*F11</f>
        <v>0</v>
      </c>
      <c r="H11" s="55">
        <v>0</v>
      </c>
      <c r="I11" s="22">
        <v>0</v>
      </c>
      <c r="J11" s="22">
        <f>H11*I11</f>
        <v>0</v>
      </c>
      <c r="K11" s="55">
        <v>0</v>
      </c>
      <c r="L11" s="22">
        <v>0</v>
      </c>
      <c r="M11" s="22">
        <f>K11*L11</f>
        <v>0</v>
      </c>
    </row>
    <row r="12" spans="1:13" ht="15.75">
      <c r="A12" s="649" t="s">
        <v>2</v>
      </c>
      <c r="B12" s="650"/>
      <c r="C12" s="650"/>
      <c r="D12" s="651"/>
      <c r="E12" s="51" t="s">
        <v>21</v>
      </c>
      <c r="F12" s="51" t="s">
        <v>21</v>
      </c>
      <c r="G12" s="18">
        <f>G9+G10+G11</f>
        <v>0</v>
      </c>
      <c r="H12" s="18"/>
      <c r="I12" s="18"/>
      <c r="J12" s="18">
        <f>J9+J10+J11</f>
        <v>0</v>
      </c>
      <c r="K12" s="18"/>
      <c r="L12" s="18"/>
      <c r="M12" s="18">
        <f>M9+M10+M11</f>
        <v>0</v>
      </c>
    </row>
    <row r="13" spans="1:13" ht="15.75">
      <c r="A13" s="646" t="s">
        <v>3</v>
      </c>
      <c r="B13" s="647"/>
      <c r="C13" s="647"/>
      <c r="D13" s="648"/>
      <c r="E13" s="51" t="s">
        <v>21</v>
      </c>
      <c r="F13" s="51" t="s">
        <v>21</v>
      </c>
      <c r="G13" s="18">
        <f>G12/1000</f>
        <v>0</v>
      </c>
      <c r="H13" s="18"/>
      <c r="I13" s="18"/>
      <c r="J13" s="18">
        <f>J12/1000</f>
        <v>0</v>
      </c>
      <c r="K13" s="18"/>
      <c r="L13" s="18"/>
      <c r="M13" s="65">
        <f>M12/1000</f>
        <v>0</v>
      </c>
    </row>
    <row r="14" spans="1:13" ht="15.75">
      <c r="A14" s="3"/>
      <c r="B14" s="27"/>
      <c r="C14" s="27"/>
      <c r="D14" s="3"/>
      <c r="E14" s="594"/>
      <c r="F14" s="594"/>
      <c r="G14" s="3"/>
      <c r="J14" s="54"/>
    </row>
    <row r="15" spans="1:13" ht="15.75">
      <c r="A15" s="3"/>
      <c r="B15" s="593" t="s">
        <v>5</v>
      </c>
      <c r="C15" s="593"/>
      <c r="D15" s="3"/>
      <c r="E15" s="593" t="s">
        <v>6</v>
      </c>
      <c r="F15" s="593"/>
      <c r="G15" s="3"/>
      <c r="H15" s="593" t="s">
        <v>6</v>
      </c>
      <c r="I15" s="593"/>
      <c r="J15" s="53"/>
    </row>
    <row r="16" spans="1:13" ht="15.75">
      <c r="A16" s="3"/>
      <c r="B16" s="3"/>
      <c r="C16" s="3"/>
      <c r="D16" s="3"/>
      <c r="E16" s="3"/>
      <c r="F16" s="3"/>
      <c r="G16" s="3"/>
      <c r="H16" s="617"/>
      <c r="I16" s="617"/>
      <c r="J16" s="54"/>
    </row>
    <row r="17" spans="1:9" ht="15.75">
      <c r="A17" s="3"/>
      <c r="B17" s="27"/>
      <c r="C17" s="27"/>
      <c r="D17" s="3"/>
      <c r="E17" s="594"/>
      <c r="F17" s="594"/>
      <c r="G17" s="3"/>
      <c r="H17" s="13"/>
      <c r="I17" s="13"/>
    </row>
    <row r="18" spans="1:9" ht="15.75">
      <c r="A18" s="9"/>
      <c r="B18" s="593" t="s">
        <v>5</v>
      </c>
      <c r="C18" s="593"/>
      <c r="D18" s="3"/>
      <c r="E18" s="593" t="s">
        <v>6</v>
      </c>
      <c r="F18" s="593"/>
      <c r="H18" s="612" t="s">
        <v>6</v>
      </c>
      <c r="I18" s="612"/>
    </row>
  </sheetData>
  <sheetProtection selectLockedCells="1" selectUnlockedCells="1"/>
  <mergeCells count="26">
    <mergeCell ref="E7:G7"/>
    <mergeCell ref="H7:J7"/>
    <mergeCell ref="K7:M7"/>
    <mergeCell ref="A1:M1"/>
    <mergeCell ref="A2:M2"/>
    <mergeCell ref="A3:M3"/>
    <mergeCell ref="A4:M4"/>
    <mergeCell ref="A5:M5"/>
    <mergeCell ref="A6:J6"/>
    <mergeCell ref="A7:B8"/>
    <mergeCell ref="C7:C8"/>
    <mergeCell ref="D7:D8"/>
    <mergeCell ref="A11:B11"/>
    <mergeCell ref="A12:D12"/>
    <mergeCell ref="A13:D13"/>
    <mergeCell ref="A9:B9"/>
    <mergeCell ref="A10:B10"/>
    <mergeCell ref="B18:C18"/>
    <mergeCell ref="E18:F18"/>
    <mergeCell ref="H18:I18"/>
    <mergeCell ref="E14:F14"/>
    <mergeCell ref="B15:C15"/>
    <mergeCell ref="E15:F15"/>
    <mergeCell ref="H15:I15"/>
    <mergeCell ref="H16:I16"/>
    <mergeCell ref="E17:F17"/>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sheetPr>
    <tabColor rgb="FFFFFF00"/>
  </sheetPr>
  <dimension ref="A1:I21"/>
  <sheetViews>
    <sheetView view="pageBreakPreview" zoomScale="66" zoomScaleSheetLayoutView="66" workbookViewId="0">
      <selection activeCell="G12" sqref="G12"/>
    </sheetView>
  </sheetViews>
  <sheetFormatPr defaultRowHeight="12.75"/>
  <cols>
    <col min="2" max="2" width="5.85546875" customWidth="1"/>
    <col min="5" max="5" width="20.5703125" customWidth="1"/>
    <col min="6" max="7" width="20.42578125" customWidth="1"/>
  </cols>
  <sheetData>
    <row r="1" spans="1:9" ht="15">
      <c r="A1" s="14"/>
      <c r="B1" s="14"/>
      <c r="C1" s="14"/>
      <c r="D1" s="14"/>
      <c r="E1" s="14"/>
      <c r="F1" s="14"/>
      <c r="G1" s="14"/>
    </row>
    <row r="2" spans="1:9" ht="15.75">
      <c r="A2" s="605" t="s">
        <v>0</v>
      </c>
      <c r="B2" s="605"/>
      <c r="C2" s="605"/>
      <c r="D2" s="605"/>
      <c r="E2" s="605"/>
      <c r="F2" s="605"/>
      <c r="G2" s="605"/>
    </row>
    <row r="3" spans="1:9" ht="46.5" customHeight="1">
      <c r="A3" s="611" t="s">
        <v>373</v>
      </c>
      <c r="B3" s="611"/>
      <c r="C3" s="611"/>
      <c r="D3" s="611"/>
      <c r="E3" s="611"/>
      <c r="F3" s="611"/>
      <c r="G3" s="611"/>
    </row>
    <row r="4" spans="1:9" ht="31.5" customHeight="1">
      <c r="A4" s="606" t="s">
        <v>443</v>
      </c>
      <c r="B4" s="606"/>
      <c r="C4" s="606"/>
      <c r="D4" s="606"/>
      <c r="E4" s="606"/>
      <c r="F4" s="606"/>
      <c r="G4" s="606"/>
    </row>
    <row r="5" spans="1:9" ht="15.75" customHeight="1">
      <c r="A5" s="612" t="s">
        <v>1</v>
      </c>
      <c r="B5" s="612"/>
      <c r="C5" s="612"/>
      <c r="D5" s="612"/>
      <c r="E5" s="612"/>
      <c r="F5" s="612"/>
      <c r="G5" s="612"/>
    </row>
    <row r="6" spans="1:9" ht="15.75" customHeight="1">
      <c r="A6" s="603" t="s">
        <v>902</v>
      </c>
      <c r="B6" s="603"/>
      <c r="C6" s="603"/>
      <c r="D6" s="603"/>
      <c r="E6" s="603"/>
      <c r="F6" s="603"/>
      <c r="G6" s="603"/>
    </row>
    <row r="7" spans="1:9" ht="15.75" customHeight="1">
      <c r="A7" s="603"/>
      <c r="B7" s="603"/>
      <c r="C7" s="603"/>
      <c r="D7" s="603"/>
      <c r="E7" s="603"/>
      <c r="F7" s="603"/>
      <c r="G7" s="14"/>
      <c r="I7" s="2"/>
    </row>
    <row r="8" spans="1:9" ht="15.75" customHeight="1">
      <c r="A8" s="603"/>
      <c r="B8" s="603"/>
      <c r="C8" s="603"/>
      <c r="D8" s="603"/>
      <c r="E8" s="603"/>
      <c r="F8" s="603"/>
      <c r="G8" s="14"/>
    </row>
    <row r="9" spans="1:9" ht="15.75">
      <c r="A9" s="3"/>
      <c r="B9" s="3"/>
      <c r="C9" s="3"/>
      <c r="D9" s="3"/>
      <c r="E9" s="3"/>
      <c r="F9" s="3"/>
      <c r="G9" s="14"/>
    </row>
    <row r="10" spans="1:9" ht="14.25" customHeight="1">
      <c r="A10" s="663" t="s">
        <v>8</v>
      </c>
      <c r="B10" s="663"/>
      <c r="C10" s="663"/>
      <c r="D10" s="663"/>
      <c r="E10" s="664" t="s">
        <v>999</v>
      </c>
      <c r="F10" s="664" t="s">
        <v>997</v>
      </c>
      <c r="G10" s="664" t="s">
        <v>998</v>
      </c>
    </row>
    <row r="11" spans="1:9" ht="20.25" customHeight="1">
      <c r="A11" s="663"/>
      <c r="B11" s="663"/>
      <c r="C11" s="663"/>
      <c r="D11" s="663"/>
      <c r="E11" s="665"/>
      <c r="F11" s="665"/>
      <c r="G11" s="665"/>
    </row>
    <row r="12" spans="1:9" ht="32.25" customHeight="1">
      <c r="A12" s="666"/>
      <c r="B12" s="666"/>
      <c r="C12" s="666"/>
      <c r="D12" s="666"/>
      <c r="E12" s="22">
        <v>0</v>
      </c>
      <c r="F12" s="22">
        <v>0</v>
      </c>
      <c r="G12" s="22">
        <v>0</v>
      </c>
    </row>
    <row r="13" spans="1:9" ht="32.25" customHeight="1">
      <c r="A13" s="698"/>
      <c r="B13" s="699"/>
      <c r="C13" s="699"/>
      <c r="D13" s="700"/>
      <c r="E13" s="28"/>
      <c r="F13" s="28"/>
      <c r="G13" s="28"/>
    </row>
    <row r="14" spans="1:9" ht="32.25" customHeight="1">
      <c r="A14" s="698"/>
      <c r="B14" s="699"/>
      <c r="C14" s="699"/>
      <c r="D14" s="700"/>
      <c r="E14" s="28"/>
      <c r="F14" s="28"/>
      <c r="G14" s="28"/>
    </row>
    <row r="15" spans="1:9" ht="32.25" customHeight="1">
      <c r="A15" s="698"/>
      <c r="B15" s="699"/>
      <c r="C15" s="699"/>
      <c r="D15" s="700"/>
      <c r="E15" s="28"/>
      <c r="F15" s="28"/>
      <c r="G15" s="28"/>
    </row>
    <row r="16" spans="1:9" ht="12.75" customHeight="1">
      <c r="A16" s="599" t="s">
        <v>2</v>
      </c>
      <c r="B16" s="599"/>
      <c r="C16" s="599"/>
      <c r="D16" s="599"/>
      <c r="E16" s="5">
        <f>E12</f>
        <v>0</v>
      </c>
      <c r="F16" s="5">
        <f>F12</f>
        <v>0</v>
      </c>
      <c r="G16" s="5">
        <f>G12</f>
        <v>0</v>
      </c>
    </row>
    <row r="17" spans="1:7" ht="15.75">
      <c r="A17" s="599" t="s">
        <v>3</v>
      </c>
      <c r="B17" s="599"/>
      <c r="C17" s="599"/>
      <c r="D17" s="599"/>
      <c r="E17" s="5">
        <f>E16/1000</f>
        <v>0</v>
      </c>
      <c r="F17" s="5">
        <f>F16/1000</f>
        <v>0</v>
      </c>
      <c r="G17" s="5">
        <f>G16/1000</f>
        <v>0</v>
      </c>
    </row>
    <row r="18" spans="1:7" ht="15.75">
      <c r="A18" s="3"/>
      <c r="B18" s="3"/>
      <c r="C18" s="593" t="s">
        <v>5</v>
      </c>
      <c r="D18" s="593"/>
      <c r="E18" s="3"/>
      <c r="F18" s="593" t="s">
        <v>6</v>
      </c>
      <c r="G18" s="593"/>
    </row>
    <row r="19" spans="1:7" ht="15.75">
      <c r="A19" s="3"/>
      <c r="B19" s="3"/>
      <c r="C19" s="3"/>
      <c r="D19" s="3"/>
      <c r="E19" s="3"/>
      <c r="F19" s="3"/>
      <c r="G19" s="3"/>
    </row>
    <row r="20" spans="1:7" ht="15.75">
      <c r="A20" s="3" t="s">
        <v>7</v>
      </c>
      <c r="B20" s="3"/>
      <c r="C20" s="27"/>
      <c r="D20" s="27"/>
      <c r="E20" s="3"/>
      <c r="F20" s="594"/>
      <c r="G20" s="594"/>
    </row>
    <row r="21" spans="1:7" ht="15.75">
      <c r="A21" s="9"/>
      <c r="B21" s="9"/>
      <c r="C21" s="593" t="s">
        <v>5</v>
      </c>
      <c r="D21" s="593"/>
      <c r="E21" s="3"/>
      <c r="F21" s="593" t="s">
        <v>6</v>
      </c>
      <c r="G21" s="593"/>
    </row>
  </sheetData>
  <sheetProtection selectLockedCells="1" selectUnlockedCells="1"/>
  <mergeCells count="22">
    <mergeCell ref="A2:G2"/>
    <mergeCell ref="A3:G3"/>
    <mergeCell ref="A4:G4"/>
    <mergeCell ref="A5:G5"/>
    <mergeCell ref="A6:G6"/>
    <mergeCell ref="A7:F7"/>
    <mergeCell ref="A13:D13"/>
    <mergeCell ref="A14:D14"/>
    <mergeCell ref="A15:D15"/>
    <mergeCell ref="A8:F8"/>
    <mergeCell ref="A10:D11"/>
    <mergeCell ref="E10:E11"/>
    <mergeCell ref="F10:F11"/>
    <mergeCell ref="G10:G11"/>
    <mergeCell ref="C21:D21"/>
    <mergeCell ref="F21:G21"/>
    <mergeCell ref="A16:D16"/>
    <mergeCell ref="A17:D17"/>
    <mergeCell ref="C18:D18"/>
    <mergeCell ref="F20:G20"/>
    <mergeCell ref="F18:G18"/>
    <mergeCell ref="A12:D12"/>
  </mergeCells>
  <pageMargins left="0.94027777777777777" right="0.19652777777777777" top="0.98402777777777772" bottom="0.98402777777777772" header="0.51180555555555551" footer="0.51180555555555551"/>
  <pageSetup paperSize="9" scale="85" firstPageNumber="0"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sheetPr>
    <tabColor rgb="FFFFFF00"/>
  </sheetPr>
  <dimension ref="A1:K30"/>
  <sheetViews>
    <sheetView topLeftCell="A14" zoomScaleSheetLayoutView="66" workbookViewId="0">
      <selection activeCell="G22" sqref="G22"/>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1" spans="1:7" ht="6.75" customHeight="1"/>
    <row r="2" spans="1:7" ht="15.75">
      <c r="A2" s="605" t="s">
        <v>0</v>
      </c>
      <c r="B2" s="605"/>
      <c r="C2" s="605"/>
      <c r="D2" s="605"/>
      <c r="E2" s="605"/>
      <c r="F2" s="605"/>
      <c r="G2" s="605"/>
    </row>
    <row r="3" spans="1:7" ht="21.4" customHeight="1">
      <c r="A3" s="677" t="s">
        <v>374</v>
      </c>
      <c r="B3" s="677"/>
      <c r="C3" s="677"/>
      <c r="D3" s="677"/>
      <c r="E3" s="677"/>
      <c r="F3" s="677"/>
      <c r="G3" s="677"/>
    </row>
    <row r="4" spans="1:7" ht="36.75" customHeight="1">
      <c r="A4" s="603" t="s">
        <v>444</v>
      </c>
      <c r="B4" s="603"/>
      <c r="C4" s="603"/>
      <c r="D4" s="603"/>
      <c r="E4" s="603"/>
      <c r="F4" s="603"/>
      <c r="G4" s="603"/>
    </row>
    <row r="5" spans="1:7" ht="15.75" customHeight="1">
      <c r="A5" s="612" t="s">
        <v>1</v>
      </c>
      <c r="B5" s="612"/>
      <c r="C5" s="612"/>
      <c r="D5" s="612"/>
      <c r="E5" s="612"/>
      <c r="F5" s="612"/>
      <c r="G5" s="612"/>
    </row>
    <row r="6" spans="1:7" ht="14.25" customHeight="1">
      <c r="A6" s="603" t="s">
        <v>904</v>
      </c>
      <c r="B6" s="603"/>
      <c r="C6" s="603"/>
      <c r="D6" s="603"/>
      <c r="E6" s="603"/>
      <c r="F6" s="603"/>
      <c r="G6" s="603"/>
    </row>
    <row r="7" spans="1:7" ht="15.75" hidden="1"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837"/>
      <c r="F9" s="837"/>
      <c r="G9" s="837"/>
    </row>
    <row r="10" spans="1:7" ht="36.75" customHeight="1">
      <c r="A10" s="838" t="s">
        <v>943</v>
      </c>
      <c r="B10" s="838"/>
      <c r="C10" s="838"/>
      <c r="D10" s="838"/>
      <c r="E10" s="122">
        <v>5400</v>
      </c>
      <c r="F10" s="122">
        <v>5400</v>
      </c>
      <c r="G10" s="122">
        <v>5400</v>
      </c>
    </row>
    <row r="11" spans="1:7" ht="40.5" customHeight="1">
      <c r="A11" s="834" t="s">
        <v>940</v>
      </c>
      <c r="B11" s="835"/>
      <c r="C11" s="835"/>
      <c r="D11" s="836"/>
      <c r="E11" s="122">
        <v>6885</v>
      </c>
      <c r="F11" s="122">
        <v>6885</v>
      </c>
      <c r="G11" s="122">
        <v>6885</v>
      </c>
    </row>
    <row r="12" spans="1:7" ht="42" customHeight="1" thickBot="1">
      <c r="A12" s="834" t="s">
        <v>941</v>
      </c>
      <c r="B12" s="835"/>
      <c r="C12" s="835"/>
      <c r="D12" s="836"/>
      <c r="E12" s="122">
        <v>24038</v>
      </c>
      <c r="F12" s="122">
        <v>24038</v>
      </c>
      <c r="G12" s="122">
        <v>24038</v>
      </c>
    </row>
    <row r="13" spans="1:7" ht="42" customHeight="1" thickBot="1">
      <c r="A13" s="830" t="s">
        <v>942</v>
      </c>
      <c r="B13" s="831"/>
      <c r="C13" s="831"/>
      <c r="D13" s="832"/>
      <c r="E13" s="279">
        <v>27000</v>
      </c>
      <c r="F13" s="279">
        <v>27000</v>
      </c>
      <c r="G13" s="279">
        <v>27000</v>
      </c>
    </row>
    <row r="14" spans="1:7" ht="38.25" customHeight="1" thickBot="1">
      <c r="A14" s="830" t="s">
        <v>939</v>
      </c>
      <c r="B14" s="831"/>
      <c r="C14" s="831"/>
      <c r="D14" s="832"/>
      <c r="E14" s="279">
        <v>29547.42</v>
      </c>
      <c r="F14" s="279">
        <v>29547.42</v>
      </c>
      <c r="G14" s="279">
        <v>29547.42</v>
      </c>
    </row>
    <row r="15" spans="1:7" ht="52.5" customHeight="1" thickBot="1">
      <c r="A15" s="830" t="s">
        <v>937</v>
      </c>
      <c r="B15" s="831"/>
      <c r="C15" s="831"/>
      <c r="D15" s="832"/>
      <c r="E15" s="279">
        <v>42127</v>
      </c>
      <c r="F15" s="279">
        <v>42127</v>
      </c>
      <c r="G15" s="279">
        <v>42127</v>
      </c>
    </row>
    <row r="16" spans="1:7" ht="75.75" customHeight="1">
      <c r="A16" s="833" t="s">
        <v>936</v>
      </c>
      <c r="B16" s="833"/>
      <c r="C16" s="833"/>
      <c r="D16" s="833"/>
      <c r="E16" s="279">
        <v>13863</v>
      </c>
      <c r="F16" s="279">
        <v>13863</v>
      </c>
      <c r="G16" s="279">
        <v>13863</v>
      </c>
    </row>
    <row r="17" spans="1:11" s="415" customFormat="1" ht="40.5" customHeight="1">
      <c r="A17" s="695" t="s">
        <v>964</v>
      </c>
      <c r="B17" s="695"/>
      <c r="C17" s="695"/>
      <c r="D17" s="695"/>
      <c r="E17" s="222">
        <v>8110.08</v>
      </c>
      <c r="F17" s="417">
        <v>8110.08</v>
      </c>
      <c r="G17" s="418">
        <v>8110.08</v>
      </c>
    </row>
    <row r="18" spans="1:11" ht="79.5" customHeight="1">
      <c r="A18" s="834" t="s">
        <v>944</v>
      </c>
      <c r="B18" s="835"/>
      <c r="C18" s="835"/>
      <c r="D18" s="836"/>
      <c r="E18" s="122">
        <v>128155</v>
      </c>
      <c r="F18" s="122">
        <v>128155</v>
      </c>
      <c r="G18" s="122">
        <v>128155</v>
      </c>
    </row>
    <row r="19" spans="1:11" ht="36" customHeight="1">
      <c r="A19" s="825" t="s">
        <v>946</v>
      </c>
      <c r="B19" s="825"/>
      <c r="C19" s="825"/>
      <c r="D19" s="825"/>
      <c r="E19" s="822">
        <v>155141.75</v>
      </c>
      <c r="F19" s="822">
        <v>153463</v>
      </c>
      <c r="G19" s="822">
        <v>152073.75</v>
      </c>
    </row>
    <row r="20" spans="1:11" ht="30.75" customHeight="1">
      <c r="A20" s="826" t="s">
        <v>938</v>
      </c>
      <c r="B20" s="827"/>
      <c r="C20" s="827"/>
      <c r="D20" s="828"/>
      <c r="E20" s="823"/>
      <c r="F20" s="823"/>
      <c r="G20" s="823"/>
    </row>
    <row r="21" spans="1:11" s="403" customFormat="1" ht="30.75" customHeight="1" thickBot="1">
      <c r="A21" s="829" t="s">
        <v>947</v>
      </c>
      <c r="B21" s="829"/>
      <c r="C21" s="829"/>
      <c r="D21" s="829"/>
      <c r="E21" s="824"/>
      <c r="F21" s="824"/>
      <c r="G21" s="824"/>
    </row>
    <row r="22" spans="1:11" ht="20.100000000000001" customHeight="1">
      <c r="A22" s="667" t="s">
        <v>945</v>
      </c>
      <c r="B22" s="667"/>
      <c r="C22" s="667"/>
      <c r="D22" s="667"/>
      <c r="E22" s="79">
        <v>41552</v>
      </c>
      <c r="F22" s="79">
        <v>41552</v>
      </c>
      <c r="G22" s="81">
        <v>41552</v>
      </c>
    </row>
    <row r="23" spans="1:11" ht="12.75" customHeight="1">
      <c r="A23" s="599" t="s">
        <v>2</v>
      </c>
      <c r="B23" s="599"/>
      <c r="C23" s="599"/>
      <c r="D23" s="599"/>
      <c r="E23" s="404">
        <f>SUM(E10:E22)</f>
        <v>481819.25</v>
      </c>
      <c r="F23" s="404">
        <f t="shared" ref="F23:G23" si="0">SUM(F10:F22)</f>
        <v>480140.5</v>
      </c>
      <c r="G23" s="404">
        <f t="shared" si="0"/>
        <v>478751.25</v>
      </c>
    </row>
    <row r="24" spans="1:11" ht="12.75" customHeight="1">
      <c r="A24" s="599" t="s">
        <v>3</v>
      </c>
      <c r="B24" s="599"/>
      <c r="C24" s="599"/>
      <c r="D24" s="599"/>
      <c r="E24" s="280">
        <f>E23/1000</f>
        <v>481.81925000000001</v>
      </c>
      <c r="F24" s="280">
        <f>F23/1000</f>
        <v>480.14049999999997</v>
      </c>
      <c r="G24" s="280">
        <f>G23/1000</f>
        <v>478.75125000000003</v>
      </c>
    </row>
    <row r="25" spans="1:11">
      <c r="A25" s="668"/>
      <c r="B25" s="668"/>
    </row>
    <row r="26" spans="1:11" ht="15.75">
      <c r="A26" s="3" t="s">
        <v>4</v>
      </c>
      <c r="B26" s="3"/>
      <c r="C26" s="27"/>
      <c r="D26" s="27"/>
      <c r="E26" s="3"/>
      <c r="F26" s="594" t="s">
        <v>445</v>
      </c>
      <c r="G26" s="594"/>
    </row>
    <row r="27" spans="1:11" ht="15.75" customHeight="1">
      <c r="A27" s="3"/>
      <c r="B27" s="3"/>
      <c r="C27" s="593" t="s">
        <v>5</v>
      </c>
      <c r="D27" s="593"/>
      <c r="E27" s="3"/>
      <c r="F27" s="593" t="s">
        <v>6</v>
      </c>
      <c r="G27" s="593"/>
    </row>
    <row r="28" spans="1:11" ht="15.75">
      <c r="A28" s="3"/>
      <c r="B28" s="3"/>
      <c r="C28" s="3"/>
      <c r="D28" s="3"/>
      <c r="E28" s="3"/>
      <c r="F28" s="3"/>
      <c r="G28" s="3"/>
    </row>
    <row r="29" spans="1:11" ht="15.75">
      <c r="A29" s="3" t="s">
        <v>7</v>
      </c>
      <c r="B29" s="3"/>
      <c r="C29" s="27"/>
      <c r="D29" s="27"/>
      <c r="E29" s="3"/>
      <c r="F29" s="594" t="s">
        <v>446</v>
      </c>
      <c r="G29" s="594"/>
    </row>
    <row r="30" spans="1:11" ht="15.75">
      <c r="A30" s="9"/>
      <c r="B30" s="9"/>
      <c r="C30" s="593" t="s">
        <v>5</v>
      </c>
      <c r="D30" s="593"/>
      <c r="E30" s="3"/>
      <c r="F30" s="593" t="s">
        <v>6</v>
      </c>
      <c r="G30" s="593"/>
      <c r="K30" t="s">
        <v>22</v>
      </c>
    </row>
  </sheetData>
  <sheetProtection selectLockedCells="1" selectUnlockedCells="1"/>
  <mergeCells count="35">
    <mergeCell ref="A10:D10"/>
    <mergeCell ref="A11:D11"/>
    <mergeCell ref="A12:D12"/>
    <mergeCell ref="A7:F7"/>
    <mergeCell ref="A8:D9"/>
    <mergeCell ref="E8:E9"/>
    <mergeCell ref="F8:F9"/>
    <mergeCell ref="G8:G9"/>
    <mergeCell ref="A2:G2"/>
    <mergeCell ref="A3:G3"/>
    <mergeCell ref="A4:G4"/>
    <mergeCell ref="A5:G5"/>
    <mergeCell ref="A6:G6"/>
    <mergeCell ref="A13:D13"/>
    <mergeCell ref="A14:D14"/>
    <mergeCell ref="A15:D15"/>
    <mergeCell ref="A16:D16"/>
    <mergeCell ref="A18:D18"/>
    <mergeCell ref="A17:D17"/>
    <mergeCell ref="A22:D22"/>
    <mergeCell ref="F29:G29"/>
    <mergeCell ref="C30:D30"/>
    <mergeCell ref="F30:G30"/>
    <mergeCell ref="A23:D23"/>
    <mergeCell ref="A24:D24"/>
    <mergeCell ref="A25:B25"/>
    <mergeCell ref="F26:G26"/>
    <mergeCell ref="C27:D27"/>
    <mergeCell ref="F27:G27"/>
    <mergeCell ref="E19:E21"/>
    <mergeCell ref="F19:F21"/>
    <mergeCell ref="G19:G21"/>
    <mergeCell ref="A19:D19"/>
    <mergeCell ref="A20:D20"/>
    <mergeCell ref="A21:D21"/>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sheetPr>
    <tabColor rgb="FFFFFF00"/>
  </sheetPr>
  <dimension ref="A2:K30"/>
  <sheetViews>
    <sheetView zoomScaleSheetLayoutView="66" workbookViewId="0">
      <selection activeCell="G10" sqref="G10"/>
    </sheetView>
  </sheetViews>
  <sheetFormatPr defaultRowHeight="15"/>
  <cols>
    <col min="1" max="1" width="9.140625" style="14"/>
    <col min="2" max="2" width="5.85546875" style="14" customWidth="1"/>
    <col min="3" max="3" width="9.140625" style="14"/>
    <col min="4" max="4" width="29" style="14" customWidth="1"/>
    <col min="5" max="7" width="18" style="14" customWidth="1"/>
  </cols>
  <sheetData>
    <row r="2" spans="1:7" ht="15.75">
      <c r="A2" s="605" t="s">
        <v>0</v>
      </c>
      <c r="B2" s="605"/>
      <c r="C2" s="605"/>
      <c r="D2" s="605"/>
      <c r="E2" s="605"/>
      <c r="F2" s="605"/>
      <c r="G2" s="605"/>
    </row>
    <row r="3" spans="1:7" ht="21" customHeight="1">
      <c r="A3" s="603" t="s">
        <v>361</v>
      </c>
      <c r="B3" s="603"/>
      <c r="C3" s="603"/>
      <c r="D3" s="603"/>
      <c r="E3" s="603"/>
      <c r="F3" s="603"/>
      <c r="G3" s="603"/>
    </row>
    <row r="4" spans="1:7" ht="54.75" customHeight="1">
      <c r="A4" s="606" t="s">
        <v>444</v>
      </c>
      <c r="B4" s="606"/>
      <c r="C4" s="606"/>
      <c r="D4" s="606"/>
      <c r="E4" s="606"/>
      <c r="F4" s="606"/>
      <c r="G4" s="606"/>
    </row>
    <row r="5" spans="1:7" ht="15.75" customHeight="1">
      <c r="A5" s="593" t="s">
        <v>1</v>
      </c>
      <c r="B5" s="593"/>
      <c r="C5" s="593"/>
      <c r="D5" s="593"/>
      <c r="E5" s="593"/>
      <c r="F5" s="593"/>
      <c r="G5" s="593"/>
    </row>
    <row r="6" spans="1:7" ht="14.25" customHeight="1">
      <c r="A6" s="603" t="s">
        <v>902</v>
      </c>
      <c r="B6" s="603"/>
      <c r="C6" s="603"/>
      <c r="D6" s="603"/>
      <c r="E6" s="603"/>
      <c r="F6" s="603"/>
      <c r="G6" s="603"/>
    </row>
    <row r="7" spans="1:7" ht="15.75" hidden="1"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143.25" customHeight="1">
      <c r="A10" s="840" t="s">
        <v>960</v>
      </c>
      <c r="B10" s="841"/>
      <c r="C10" s="841"/>
      <c r="D10" s="842"/>
      <c r="E10" s="122">
        <v>393600</v>
      </c>
      <c r="F10" s="122">
        <v>393600</v>
      </c>
      <c r="G10" s="122">
        <v>393600</v>
      </c>
    </row>
    <row r="11" spans="1:7" s="82" customFormat="1" ht="67.5" customHeight="1">
      <c r="A11" s="834" t="s">
        <v>950</v>
      </c>
      <c r="B11" s="835"/>
      <c r="C11" s="835"/>
      <c r="D11" s="836"/>
      <c r="E11" s="122">
        <v>6000</v>
      </c>
      <c r="F11" s="122">
        <v>6000</v>
      </c>
      <c r="G11" s="122">
        <v>6000</v>
      </c>
    </row>
    <row r="12" spans="1:7" s="82" customFormat="1" ht="70.5" customHeight="1">
      <c r="A12" s="834" t="s">
        <v>949</v>
      </c>
      <c r="B12" s="835"/>
      <c r="C12" s="835"/>
      <c r="D12" s="836"/>
      <c r="E12" s="122">
        <v>6000</v>
      </c>
      <c r="F12" s="122">
        <v>6000</v>
      </c>
      <c r="G12" s="122">
        <v>6000</v>
      </c>
    </row>
    <row r="13" spans="1:7" ht="82.5" customHeight="1">
      <c r="A13" s="834" t="s">
        <v>951</v>
      </c>
      <c r="B13" s="835"/>
      <c r="C13" s="835"/>
      <c r="D13" s="836"/>
      <c r="E13" s="122">
        <v>6000</v>
      </c>
      <c r="F13" s="122">
        <v>6000</v>
      </c>
      <c r="G13" s="122">
        <v>6000</v>
      </c>
    </row>
    <row r="14" spans="1:7" ht="45" customHeight="1">
      <c r="A14" s="834" t="s">
        <v>952</v>
      </c>
      <c r="B14" s="835"/>
      <c r="C14" s="835"/>
      <c r="D14" s="836"/>
      <c r="E14" s="122">
        <v>35880</v>
      </c>
      <c r="F14" s="122">
        <v>35880</v>
      </c>
      <c r="G14" s="122">
        <v>35880</v>
      </c>
    </row>
    <row r="15" spans="1:7" ht="59.25" customHeight="1">
      <c r="A15" s="843" t="s">
        <v>956</v>
      </c>
      <c r="B15" s="844"/>
      <c r="C15" s="844"/>
      <c r="D15" s="845"/>
      <c r="E15" s="122">
        <v>33816</v>
      </c>
      <c r="F15" s="122">
        <v>33816</v>
      </c>
      <c r="G15" s="122">
        <v>33816</v>
      </c>
    </row>
    <row r="16" spans="1:7" s="82" customFormat="1" ht="90" customHeight="1">
      <c r="A16" s="834" t="s">
        <v>953</v>
      </c>
      <c r="B16" s="835"/>
      <c r="C16" s="835"/>
      <c r="D16" s="836"/>
      <c r="E16" s="122">
        <v>30760</v>
      </c>
      <c r="F16" s="122">
        <v>30760</v>
      </c>
      <c r="G16" s="122">
        <v>30760</v>
      </c>
    </row>
    <row r="17" spans="1:11" ht="54.75" customHeight="1">
      <c r="A17" s="834" t="s">
        <v>679</v>
      </c>
      <c r="B17" s="835"/>
      <c r="C17" s="835"/>
      <c r="D17" s="836"/>
      <c r="E17" s="122">
        <v>89000</v>
      </c>
      <c r="F17" s="122">
        <v>89000</v>
      </c>
      <c r="G17" s="122">
        <v>89000</v>
      </c>
    </row>
    <row r="18" spans="1:11" ht="70.5" customHeight="1">
      <c r="A18" s="834" t="s">
        <v>955</v>
      </c>
      <c r="B18" s="835"/>
      <c r="C18" s="835"/>
      <c r="D18" s="836"/>
      <c r="E18" s="122">
        <v>168782.4</v>
      </c>
      <c r="F18" s="122">
        <v>168782.4</v>
      </c>
      <c r="G18" s="122">
        <v>168782.4</v>
      </c>
    </row>
    <row r="19" spans="1:11" ht="65.25" customHeight="1">
      <c r="A19" s="834" t="s">
        <v>954</v>
      </c>
      <c r="B19" s="835"/>
      <c r="C19" s="835"/>
      <c r="D19" s="836"/>
      <c r="E19" s="122">
        <v>72000</v>
      </c>
      <c r="F19" s="122">
        <v>72000</v>
      </c>
      <c r="G19" s="122">
        <v>72000</v>
      </c>
    </row>
    <row r="20" spans="1:11" ht="65.25" customHeight="1">
      <c r="A20" s="846" t="s">
        <v>957</v>
      </c>
      <c r="B20" s="847"/>
      <c r="C20" s="847"/>
      <c r="D20" s="848"/>
      <c r="E20" s="122">
        <v>6120</v>
      </c>
      <c r="F20" s="122">
        <v>6120</v>
      </c>
      <c r="G20" s="122">
        <v>6120</v>
      </c>
    </row>
    <row r="21" spans="1:11" s="415" customFormat="1" ht="65.25" customHeight="1">
      <c r="A21" s="839" t="s">
        <v>884</v>
      </c>
      <c r="B21" s="839"/>
      <c r="C21" s="839"/>
      <c r="D21" s="839"/>
      <c r="E21" s="222">
        <v>25215.360000000001</v>
      </c>
      <c r="F21" s="222">
        <v>25215.360000000001</v>
      </c>
      <c r="G21" s="281">
        <v>25215.360000000001</v>
      </c>
    </row>
    <row r="22" spans="1:11" ht="49.5" customHeight="1">
      <c r="A22" s="674" t="s">
        <v>948</v>
      </c>
      <c r="B22" s="675"/>
      <c r="C22" s="675"/>
      <c r="D22" s="676"/>
      <c r="E22" s="282">
        <v>24000</v>
      </c>
      <c r="F22" s="282">
        <v>24000</v>
      </c>
      <c r="G22" s="283">
        <v>24000</v>
      </c>
    </row>
    <row r="23" spans="1:11" ht="12.75" customHeight="1">
      <c r="A23" s="599" t="s">
        <v>2</v>
      </c>
      <c r="B23" s="599"/>
      <c r="C23" s="599"/>
      <c r="D23" s="599"/>
      <c r="E23" s="5">
        <f>SUM(E10:E22)</f>
        <v>897173.76</v>
      </c>
      <c r="F23" s="77">
        <f>SUM(F10:F22)</f>
        <v>897173.76</v>
      </c>
      <c r="G23" s="77">
        <f>SUM(G10:G22)</f>
        <v>897173.76</v>
      </c>
    </row>
    <row r="24" spans="1:11" ht="12.75" customHeight="1">
      <c r="A24" s="599" t="s">
        <v>3</v>
      </c>
      <c r="B24" s="599"/>
      <c r="C24" s="599"/>
      <c r="D24" s="599"/>
      <c r="E24" s="5">
        <f>E23/1000</f>
        <v>897.17376000000002</v>
      </c>
      <c r="F24" s="5">
        <f>F23/1000</f>
        <v>897.17376000000002</v>
      </c>
      <c r="G24" s="5">
        <f>G23/1000</f>
        <v>897.17376000000002</v>
      </c>
    </row>
    <row r="25" spans="1:11">
      <c r="A25" s="668"/>
      <c r="B25" s="668"/>
    </row>
    <row r="26" spans="1:11" ht="15.75">
      <c r="A26" s="3" t="s">
        <v>4</v>
      </c>
      <c r="B26" s="3"/>
      <c r="C26" s="27"/>
      <c r="D26" s="27"/>
      <c r="E26" s="3"/>
      <c r="F26" s="594" t="s">
        <v>445</v>
      </c>
      <c r="G26" s="594"/>
    </row>
    <row r="27" spans="1:11" ht="15.75" customHeight="1">
      <c r="A27" s="3"/>
      <c r="B27" s="3"/>
      <c r="C27" s="593" t="s">
        <v>5</v>
      </c>
      <c r="D27" s="593"/>
      <c r="E27" s="3"/>
      <c r="F27" s="593" t="s">
        <v>6</v>
      </c>
      <c r="G27" s="593"/>
    </row>
    <row r="28" spans="1:11" ht="15.75">
      <c r="A28" s="3"/>
      <c r="B28" s="3"/>
      <c r="C28" s="3"/>
      <c r="D28" s="3"/>
      <c r="E28" s="3"/>
      <c r="F28" s="3"/>
      <c r="G28" s="3"/>
    </row>
    <row r="29" spans="1:11" ht="15.75">
      <c r="A29" s="3" t="s">
        <v>7</v>
      </c>
      <c r="B29" s="3"/>
      <c r="C29" s="27"/>
      <c r="D29" s="27"/>
      <c r="E29" s="3"/>
      <c r="F29" s="594" t="s">
        <v>446</v>
      </c>
      <c r="G29" s="594"/>
    </row>
    <row r="30" spans="1:11" ht="15.75">
      <c r="A30" s="9"/>
      <c r="B30" s="9"/>
      <c r="C30" s="593" t="s">
        <v>5</v>
      </c>
      <c r="D30" s="593"/>
      <c r="E30" s="3"/>
      <c r="F30" s="593" t="s">
        <v>6</v>
      </c>
      <c r="G30" s="593"/>
      <c r="K30" t="s">
        <v>22</v>
      </c>
    </row>
  </sheetData>
  <sheetProtection selectLockedCells="1" selectUnlockedCells="1"/>
  <mergeCells count="32">
    <mergeCell ref="A21:D21"/>
    <mergeCell ref="A10:D10"/>
    <mergeCell ref="A13:D13"/>
    <mergeCell ref="A14:D14"/>
    <mergeCell ref="A15:D15"/>
    <mergeCell ref="A11:D11"/>
    <mergeCell ref="A12:D12"/>
    <mergeCell ref="A17:D17"/>
    <mergeCell ref="A18:D18"/>
    <mergeCell ref="A19:D19"/>
    <mergeCell ref="A16:D16"/>
    <mergeCell ref="A20:D20"/>
    <mergeCell ref="A7:F7"/>
    <mergeCell ref="A8:D9"/>
    <mergeCell ref="E8:E9"/>
    <mergeCell ref="F8:F9"/>
    <mergeCell ref="G8:G9"/>
    <mergeCell ref="A2:G2"/>
    <mergeCell ref="A3:G3"/>
    <mergeCell ref="A4:G4"/>
    <mergeCell ref="A5:G5"/>
    <mergeCell ref="A6:G6"/>
    <mergeCell ref="A22:D22"/>
    <mergeCell ref="F29:G29"/>
    <mergeCell ref="C30:D30"/>
    <mergeCell ref="F30:G30"/>
    <mergeCell ref="A23:D23"/>
    <mergeCell ref="A24:D24"/>
    <mergeCell ref="A25:B25"/>
    <mergeCell ref="F26:G26"/>
    <mergeCell ref="C27:D27"/>
    <mergeCell ref="F27:G27"/>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03" t="s">
        <v>375</v>
      </c>
      <c r="B3" s="603"/>
      <c r="C3" s="603"/>
      <c r="D3" s="603"/>
      <c r="E3" s="603"/>
      <c r="F3" s="603"/>
      <c r="G3" s="603"/>
    </row>
    <row r="4" spans="1:7" ht="54" customHeight="1">
      <c r="A4" s="606" t="s">
        <v>443</v>
      </c>
      <c r="B4" s="606"/>
      <c r="C4" s="606"/>
      <c r="D4" s="606"/>
      <c r="E4" s="606"/>
      <c r="F4" s="606"/>
      <c r="G4" s="606"/>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 ref="C46:D46"/>
    <mergeCell ref="F46:G4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00FFFF"/>
  </sheetPr>
  <dimension ref="A1:H36"/>
  <sheetViews>
    <sheetView zoomScaleSheetLayoutView="66" workbookViewId="0">
      <selection activeCell="E13" sqref="E13"/>
    </sheetView>
  </sheetViews>
  <sheetFormatPr defaultRowHeight="12.75"/>
  <cols>
    <col min="4" max="4" width="15.140625" customWidth="1"/>
    <col min="5" max="5" width="19.7109375" customWidth="1"/>
    <col min="6" max="6" width="20.28515625" customWidth="1"/>
    <col min="7" max="7" width="20" customWidth="1"/>
  </cols>
  <sheetData>
    <row r="1" spans="1:8" ht="15.75">
      <c r="A1" s="3"/>
      <c r="B1" s="3"/>
      <c r="C1" s="3"/>
      <c r="D1" s="3"/>
      <c r="E1" s="3"/>
      <c r="F1" s="3"/>
      <c r="G1" s="14"/>
    </row>
    <row r="2" spans="1:8" ht="15.75">
      <c r="A2" s="605" t="s">
        <v>0</v>
      </c>
      <c r="B2" s="605"/>
      <c r="C2" s="605"/>
      <c r="D2" s="605"/>
      <c r="E2" s="605"/>
      <c r="F2" s="605"/>
      <c r="G2" s="605"/>
    </row>
    <row r="3" spans="1:8" ht="43.5" customHeight="1">
      <c r="A3" s="611" t="s">
        <v>358</v>
      </c>
      <c r="B3" s="611"/>
      <c r="C3" s="611"/>
      <c r="D3" s="611"/>
      <c r="E3" s="611"/>
      <c r="F3" s="611"/>
      <c r="G3" s="611"/>
    </row>
    <row r="4" spans="1:8" ht="29.25" customHeight="1">
      <c r="A4" s="606" t="s">
        <v>444</v>
      </c>
      <c r="B4" s="606"/>
      <c r="C4" s="606"/>
      <c r="D4" s="606"/>
      <c r="E4" s="606"/>
      <c r="F4" s="606"/>
      <c r="G4" s="606"/>
    </row>
    <row r="5" spans="1:8" ht="15.75">
      <c r="A5" s="612" t="s">
        <v>1</v>
      </c>
      <c r="B5" s="612"/>
      <c r="C5" s="612"/>
      <c r="D5" s="612"/>
      <c r="E5" s="612"/>
      <c r="F5" s="612"/>
      <c r="G5" s="612"/>
    </row>
    <row r="6" spans="1:8" ht="15.75" customHeight="1">
      <c r="A6" s="603" t="s">
        <v>902</v>
      </c>
      <c r="B6" s="603"/>
      <c r="C6" s="603"/>
      <c r="D6" s="603"/>
      <c r="E6" s="603"/>
      <c r="F6" s="603"/>
      <c r="G6" s="603"/>
    </row>
    <row r="7" spans="1:8" ht="0.75" customHeight="1">
      <c r="A7" s="603"/>
      <c r="B7" s="603"/>
      <c r="C7" s="603"/>
      <c r="D7" s="603"/>
      <c r="E7" s="603"/>
      <c r="F7" s="603"/>
      <c r="G7" s="14"/>
    </row>
    <row r="8" spans="1:8" ht="15.75" hidden="1" customHeight="1">
      <c r="A8" s="603"/>
      <c r="B8" s="603"/>
      <c r="C8" s="603"/>
      <c r="D8" s="603"/>
      <c r="E8" s="603"/>
      <c r="F8" s="603"/>
      <c r="G8" s="14"/>
    </row>
    <row r="9" spans="1:8" ht="15.75" hidden="1">
      <c r="A9" s="3"/>
      <c r="B9" s="3"/>
      <c r="C9" s="3"/>
      <c r="D9" s="3"/>
      <c r="E9" s="3"/>
      <c r="F9" s="3"/>
      <c r="G9" s="14"/>
    </row>
    <row r="10" spans="1:8" ht="15.75" hidden="1">
      <c r="A10" s="3"/>
      <c r="B10" s="3"/>
      <c r="C10" s="3"/>
      <c r="D10" s="3"/>
      <c r="E10" s="3"/>
      <c r="F10" s="3"/>
      <c r="G10" s="14"/>
    </row>
    <row r="11" spans="1:8" ht="15.75" hidden="1">
      <c r="A11" s="3"/>
      <c r="B11" s="3"/>
      <c r="C11" s="3"/>
      <c r="D11" s="3"/>
      <c r="E11" s="3"/>
      <c r="F11" s="3"/>
      <c r="G11" s="14"/>
    </row>
    <row r="12" spans="1:8" s="82" customFormat="1" ht="34.5" customHeight="1">
      <c r="A12" s="604" t="s">
        <v>8</v>
      </c>
      <c r="B12" s="604"/>
      <c r="C12" s="604"/>
      <c r="D12" s="604"/>
      <c r="E12" s="503" t="s">
        <v>996</v>
      </c>
      <c r="F12" s="503" t="s">
        <v>997</v>
      </c>
      <c r="G12" s="503" t="s">
        <v>998</v>
      </c>
    </row>
    <row r="13" spans="1:8" s="82" customFormat="1" ht="105.75" customHeight="1">
      <c r="A13" s="613" t="s">
        <v>993</v>
      </c>
      <c r="B13" s="614"/>
      <c r="C13" s="614"/>
      <c r="D13" s="615"/>
      <c r="E13" s="262">
        <v>6500</v>
      </c>
      <c r="F13" s="263">
        <v>6500</v>
      </c>
      <c r="G13" s="263">
        <v>6500</v>
      </c>
    </row>
    <row r="14" spans="1:8" s="82" customFormat="1" ht="15.75">
      <c r="A14" s="599" t="s">
        <v>2</v>
      </c>
      <c r="B14" s="599"/>
      <c r="C14" s="599"/>
      <c r="D14" s="599"/>
      <c r="E14" s="77">
        <f>SUM(E13:E13)</f>
        <v>6500</v>
      </c>
      <c r="F14" s="77">
        <f>SUM(F13:F13)</f>
        <v>6500</v>
      </c>
      <c r="G14" s="80">
        <f>SUM(G13:G13)</f>
        <v>6500</v>
      </c>
    </row>
    <row r="15" spans="1:8" s="82" customFormat="1" ht="15.75">
      <c r="A15" s="599" t="s">
        <v>3</v>
      </c>
      <c r="B15" s="599"/>
      <c r="C15" s="599"/>
      <c r="D15" s="599"/>
      <c r="E15" s="77">
        <f>E14/1000</f>
        <v>6.5</v>
      </c>
      <c r="F15" s="77">
        <f>F14/1000</f>
        <v>6.5</v>
      </c>
      <c r="G15" s="80">
        <f>G14/1000</f>
        <v>6.5</v>
      </c>
    </row>
    <row r="16" spans="1:8" s="82" customFormat="1" ht="15.75">
      <c r="A16" s="600" t="s">
        <v>411</v>
      </c>
      <c r="B16" s="601"/>
      <c r="C16" s="601"/>
      <c r="D16" s="602"/>
      <c r="E16" s="80"/>
      <c r="F16" s="80"/>
      <c r="G16" s="80"/>
      <c r="H16" s="8"/>
    </row>
    <row r="17" spans="1:8" s="82" customFormat="1" ht="15.75">
      <c r="A17" s="595" t="s">
        <v>412</v>
      </c>
      <c r="B17" s="596"/>
      <c r="C17" s="596"/>
      <c r="D17" s="597"/>
      <c r="E17" s="264">
        <v>6500</v>
      </c>
      <c r="F17" s="264">
        <v>6500</v>
      </c>
      <c r="G17" s="264">
        <v>6500</v>
      </c>
      <c r="H17" s="8"/>
    </row>
    <row r="18" spans="1:8" s="82" customFormat="1" ht="15.75">
      <c r="A18" s="595" t="s">
        <v>413</v>
      </c>
      <c r="B18" s="596"/>
      <c r="C18" s="596"/>
      <c r="D18" s="597"/>
      <c r="E18" s="264">
        <v>0</v>
      </c>
      <c r="F18" s="264">
        <v>0</v>
      </c>
      <c r="G18" s="264">
        <v>0</v>
      </c>
      <c r="H18" s="8"/>
    </row>
    <row r="19" spans="1:8" s="82" customFormat="1" ht="15.75">
      <c r="A19" s="595" t="s">
        <v>414</v>
      </c>
      <c r="B19" s="596"/>
      <c r="C19" s="596"/>
      <c r="D19" s="597"/>
      <c r="E19" s="264">
        <v>0</v>
      </c>
      <c r="F19" s="264">
        <v>0</v>
      </c>
      <c r="G19" s="264">
        <v>0</v>
      </c>
      <c r="H19" s="8"/>
    </row>
    <row r="20" spans="1:8" ht="15.75">
      <c r="A20" s="9"/>
      <c r="B20" s="9"/>
      <c r="C20" s="9"/>
      <c r="D20" s="9"/>
      <c r="E20" s="9"/>
      <c r="F20" s="9"/>
      <c r="G20" s="14"/>
    </row>
    <row r="21" spans="1:8" ht="15.75">
      <c r="A21" s="3" t="s">
        <v>4</v>
      </c>
      <c r="B21" s="3"/>
      <c r="C21" s="27"/>
      <c r="D21" s="27"/>
      <c r="E21" s="3"/>
      <c r="F21" s="594" t="s">
        <v>445</v>
      </c>
      <c r="G21" s="594"/>
      <c r="H21" s="9"/>
    </row>
    <row r="22" spans="1:8" ht="15.75">
      <c r="A22" s="3"/>
      <c r="B22" s="3"/>
      <c r="C22" s="593" t="s">
        <v>5</v>
      </c>
      <c r="D22" s="593"/>
      <c r="E22" s="3"/>
      <c r="F22" s="593" t="s">
        <v>6</v>
      </c>
      <c r="G22" s="593"/>
      <c r="H22" s="9"/>
    </row>
    <row r="23" spans="1:8" ht="15.75">
      <c r="A23" s="3"/>
      <c r="B23" s="3"/>
      <c r="C23" s="3"/>
      <c r="D23" s="3"/>
      <c r="E23" s="3"/>
      <c r="F23" s="3"/>
      <c r="G23" s="3"/>
      <c r="H23" s="9"/>
    </row>
    <row r="24" spans="1:8" ht="15.75">
      <c r="A24" s="3" t="s">
        <v>7</v>
      </c>
      <c r="B24" s="3"/>
      <c r="C24" s="27"/>
      <c r="D24" s="27"/>
      <c r="E24" s="3"/>
      <c r="F24" s="594" t="s">
        <v>446</v>
      </c>
      <c r="G24" s="594"/>
      <c r="H24" s="9"/>
    </row>
    <row r="25" spans="1:8" ht="15.75">
      <c r="A25" s="9"/>
      <c r="B25" s="9"/>
      <c r="C25" s="593" t="s">
        <v>5</v>
      </c>
      <c r="D25" s="593"/>
      <c r="E25" s="3"/>
      <c r="F25" s="593" t="s">
        <v>6</v>
      </c>
      <c r="G25" s="593"/>
      <c r="H25" s="9"/>
    </row>
    <row r="26" spans="1:8" ht="15.75">
      <c r="A26" s="9"/>
      <c r="B26" s="9"/>
      <c r="C26" s="9"/>
      <c r="D26" s="9"/>
      <c r="E26" s="9"/>
      <c r="F26" s="9"/>
    </row>
    <row r="27" spans="1:8" ht="15.75">
      <c r="A27" s="9"/>
      <c r="B27" s="9"/>
      <c r="C27" s="9"/>
      <c r="D27" s="9"/>
      <c r="E27" s="9"/>
      <c r="F27" s="9"/>
    </row>
    <row r="28" spans="1:8" ht="15.75">
      <c r="A28" s="9"/>
      <c r="B28" s="9"/>
      <c r="C28" s="9"/>
      <c r="D28" s="9"/>
      <c r="E28" s="9"/>
      <c r="F28" s="9"/>
    </row>
    <row r="29" spans="1:8" ht="15">
      <c r="A29" s="13"/>
      <c r="B29" s="13"/>
      <c r="C29" s="13"/>
      <c r="D29" s="13"/>
      <c r="E29" s="13"/>
      <c r="F29" s="13"/>
    </row>
    <row r="30" spans="1:8" ht="15">
      <c r="A30" s="14"/>
      <c r="B30" s="14"/>
      <c r="C30" s="14"/>
      <c r="D30" s="14"/>
      <c r="E30" s="14"/>
      <c r="F30" s="14"/>
    </row>
    <row r="31" spans="1:8" ht="15">
      <c r="A31" s="14"/>
      <c r="B31" s="14"/>
      <c r="C31" s="14"/>
      <c r="D31" s="14"/>
      <c r="E31" s="14"/>
      <c r="F31" s="14"/>
    </row>
    <row r="32" spans="1:8" ht="15">
      <c r="A32" s="14"/>
      <c r="B32" s="14"/>
      <c r="C32" s="14"/>
      <c r="D32" s="14"/>
      <c r="E32" s="14"/>
      <c r="F32" s="14"/>
    </row>
    <row r="33" spans="6:6" ht="15">
      <c r="F33" s="14"/>
    </row>
    <row r="34" spans="6:6" ht="15">
      <c r="F34" s="14"/>
    </row>
    <row r="35" spans="6:6" ht="15">
      <c r="F35" s="14"/>
    </row>
    <row r="36" spans="6:6" ht="15">
      <c r="F36" s="14"/>
    </row>
  </sheetData>
  <sheetProtection selectLockedCells="1" selectUnlockedCells="1"/>
  <mergeCells count="21">
    <mergeCell ref="A2:G2"/>
    <mergeCell ref="A3:G3"/>
    <mergeCell ref="A4:G4"/>
    <mergeCell ref="A5:G5"/>
    <mergeCell ref="A6:G6"/>
    <mergeCell ref="A7:F7"/>
    <mergeCell ref="F22:G22"/>
    <mergeCell ref="A8:F8"/>
    <mergeCell ref="A12:D12"/>
    <mergeCell ref="A13:D13"/>
    <mergeCell ref="A14:D14"/>
    <mergeCell ref="A15:D15"/>
    <mergeCell ref="A16:D16"/>
    <mergeCell ref="F24:G24"/>
    <mergeCell ref="C25:D25"/>
    <mergeCell ref="F25:G25"/>
    <mergeCell ref="A17:D17"/>
    <mergeCell ref="A18:D18"/>
    <mergeCell ref="A19:D19"/>
    <mergeCell ref="F21:G21"/>
    <mergeCell ref="C22:D22"/>
  </mergeCells>
  <pageMargins left="0.90972222222222221" right="0.22013888888888888" top="0.98402777777777772" bottom="0.98402777777777772" header="0.51180555555555551" footer="0.51180555555555551"/>
  <pageSetup paperSize="9" scale="87" firstPageNumber="0" orientation="portrait" r:id="rId1"/>
  <headerFooter alignWithMargins="0"/>
</worksheet>
</file>

<file path=xl/worksheets/sheet60.xml><?xml version="1.0" encoding="utf-8"?>
<worksheet xmlns="http://schemas.openxmlformats.org/spreadsheetml/2006/main" xmlns:r="http://schemas.openxmlformats.org/officeDocument/2006/relationships">
  <sheetPr>
    <tabColor rgb="FFFFFF00"/>
  </sheetPr>
  <dimension ref="A2:K24"/>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7.75" customHeight="1">
      <c r="A3" s="641" t="s">
        <v>376</v>
      </c>
      <c r="B3" s="641"/>
      <c r="C3" s="641"/>
      <c r="D3" s="641"/>
      <c r="E3" s="641"/>
      <c r="F3" s="641"/>
      <c r="G3" s="641"/>
    </row>
    <row r="4" spans="1:7" ht="34.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hidden="1"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c r="F10" s="22"/>
      <c r="G10" s="56"/>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11" ht="12.75" customHeight="1">
      <c r="A17" s="599" t="s">
        <v>2</v>
      </c>
      <c r="B17" s="599"/>
      <c r="C17" s="599"/>
      <c r="D17" s="599"/>
      <c r="E17" s="5">
        <f>SUM(E10:E16)</f>
        <v>0</v>
      </c>
      <c r="F17" s="77">
        <f t="shared" ref="F17:G17" si="0">SUM(F10:F16)</f>
        <v>0</v>
      </c>
      <c r="G17" s="77">
        <f t="shared" si="0"/>
        <v>0</v>
      </c>
    </row>
    <row r="18" spans="1:11" ht="12.75" customHeight="1">
      <c r="A18" s="599" t="s">
        <v>3</v>
      </c>
      <c r="B18" s="599"/>
      <c r="C18" s="599"/>
      <c r="D18" s="599"/>
      <c r="E18" s="5">
        <f>E17/1000</f>
        <v>0</v>
      </c>
      <c r="F18" s="5">
        <f>F17/1000</f>
        <v>0</v>
      </c>
      <c r="G18" s="5">
        <f>G17/1000</f>
        <v>0</v>
      </c>
    </row>
    <row r="19" spans="1:11">
      <c r="A19" s="668"/>
      <c r="B19" s="668"/>
    </row>
    <row r="20" spans="1:11" ht="15.75">
      <c r="A20" s="3" t="s">
        <v>4</v>
      </c>
      <c r="B20" s="3"/>
      <c r="C20" s="27"/>
      <c r="D20" s="27"/>
      <c r="E20" s="3"/>
      <c r="F20" s="594" t="s">
        <v>445</v>
      </c>
      <c r="G20" s="594"/>
    </row>
    <row r="21" spans="1:11" ht="15.75" customHeight="1">
      <c r="A21" s="3"/>
      <c r="B21" s="3"/>
      <c r="C21" s="593" t="s">
        <v>5</v>
      </c>
      <c r="D21" s="593"/>
      <c r="E21" s="3"/>
      <c r="F21" s="593" t="s">
        <v>6</v>
      </c>
      <c r="G21" s="593"/>
    </row>
    <row r="22" spans="1:11" ht="15.75">
      <c r="A22" s="3"/>
      <c r="B22" s="3"/>
      <c r="C22" s="3"/>
      <c r="D22" s="3"/>
      <c r="E22" s="3"/>
      <c r="F22" s="3"/>
      <c r="G22" s="3"/>
    </row>
    <row r="23" spans="1:11" ht="15.75">
      <c r="A23" s="3" t="s">
        <v>7</v>
      </c>
      <c r="B23" s="3"/>
      <c r="C23" s="27"/>
      <c r="D23" s="27"/>
      <c r="E23" s="3"/>
      <c r="F23" s="594" t="s">
        <v>446</v>
      </c>
      <c r="G23" s="594"/>
    </row>
    <row r="24" spans="1:11" ht="15.75">
      <c r="A24" s="9"/>
      <c r="B24" s="9"/>
      <c r="C24" s="593" t="s">
        <v>5</v>
      </c>
      <c r="D24" s="593"/>
      <c r="E24" s="3"/>
      <c r="F24" s="593" t="s">
        <v>6</v>
      </c>
      <c r="G24" s="593"/>
      <c r="K24" t="s">
        <v>22</v>
      </c>
    </row>
  </sheetData>
  <sheetProtection selectLockedCells="1" selectUnlockedCells="1"/>
  <mergeCells count="26">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F23:G23"/>
    <mergeCell ref="C24:D24"/>
    <mergeCell ref="F24:G24"/>
    <mergeCell ref="A17:D17"/>
    <mergeCell ref="A18:D18"/>
    <mergeCell ref="A19:B19"/>
    <mergeCell ref="F20:G20"/>
    <mergeCell ref="C21:D21"/>
    <mergeCell ref="F21:G21"/>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377</v>
      </c>
      <c r="B3" s="641"/>
      <c r="C3" s="641"/>
      <c r="D3" s="641"/>
      <c r="E3" s="641"/>
      <c r="F3" s="641"/>
      <c r="G3" s="641"/>
    </row>
    <row r="4" spans="1:7" ht="65.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 ref="C46:D46"/>
    <mergeCell ref="F46:G4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2.xml><?xml version="1.0" encoding="utf-8"?>
<worksheet xmlns="http://schemas.openxmlformats.org/spreadsheetml/2006/main" xmlns:r="http://schemas.openxmlformats.org/officeDocument/2006/relationships">
  <sheetPr>
    <tabColor rgb="FFFFFF00"/>
  </sheetPr>
  <dimension ref="A2:K22"/>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4.75" customHeight="1">
      <c r="A3" s="641" t="s">
        <v>388</v>
      </c>
      <c r="B3" s="641"/>
      <c r="C3" s="641"/>
      <c r="D3" s="641"/>
      <c r="E3" s="641"/>
      <c r="F3" s="641"/>
      <c r="G3" s="641"/>
    </row>
    <row r="4" spans="1:7" ht="45.7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t="s">
        <v>965</v>
      </c>
      <c r="B10" s="695"/>
      <c r="C10" s="695"/>
      <c r="D10" s="695"/>
      <c r="E10" s="79">
        <v>37450</v>
      </c>
      <c r="F10" s="79">
        <v>74900</v>
      </c>
      <c r="G10" s="81">
        <v>74900</v>
      </c>
    </row>
    <row r="11" spans="1:7" ht="20.100000000000001" customHeight="1">
      <c r="A11" s="671" t="s">
        <v>966</v>
      </c>
      <c r="B11" s="672"/>
      <c r="C11" s="672"/>
      <c r="D11" s="673"/>
      <c r="E11" s="79">
        <v>60000</v>
      </c>
      <c r="F11" s="79">
        <v>0</v>
      </c>
      <c r="G11" s="81">
        <v>0</v>
      </c>
    </row>
    <row r="12" spans="1:7" ht="20.100000000000001" customHeight="1">
      <c r="A12" s="671" t="s">
        <v>961</v>
      </c>
      <c r="B12" s="672"/>
      <c r="C12" s="672"/>
      <c r="D12" s="673"/>
      <c r="E12" s="79">
        <v>11000</v>
      </c>
      <c r="F12" s="79">
        <v>11000</v>
      </c>
      <c r="G12" s="81">
        <v>21179.68</v>
      </c>
    </row>
    <row r="13" spans="1:7" ht="38.25" customHeight="1">
      <c r="A13" s="671" t="s">
        <v>962</v>
      </c>
      <c r="B13" s="672"/>
      <c r="C13" s="672"/>
      <c r="D13" s="673"/>
      <c r="E13" s="79">
        <v>30101</v>
      </c>
      <c r="F13" s="79">
        <v>0</v>
      </c>
      <c r="G13" s="81">
        <v>45000</v>
      </c>
    </row>
    <row r="14" spans="1:7" ht="20.100000000000001" customHeight="1">
      <c r="A14" s="671" t="s">
        <v>680</v>
      </c>
      <c r="B14" s="672"/>
      <c r="C14" s="672"/>
      <c r="D14" s="673"/>
      <c r="E14" s="79">
        <v>0</v>
      </c>
      <c r="F14" s="79">
        <v>0</v>
      </c>
      <c r="G14" s="81">
        <v>0</v>
      </c>
    </row>
    <row r="15" spans="1:7" ht="12.75" customHeight="1">
      <c r="A15" s="599" t="s">
        <v>2</v>
      </c>
      <c r="B15" s="599"/>
      <c r="C15" s="599"/>
      <c r="D15" s="599"/>
      <c r="E15" s="5">
        <f>SUM(E10:E14)</f>
        <v>138551</v>
      </c>
      <c r="F15" s="77">
        <f>SUM(F10:F14)</f>
        <v>85900</v>
      </c>
      <c r="G15" s="77">
        <f>SUM(G10:G14)</f>
        <v>141079.67999999999</v>
      </c>
    </row>
    <row r="16" spans="1:7" ht="12.75" customHeight="1">
      <c r="A16" s="599" t="s">
        <v>3</v>
      </c>
      <c r="B16" s="599"/>
      <c r="C16" s="599"/>
      <c r="D16" s="599"/>
      <c r="E16" s="5">
        <f>E15/1000</f>
        <v>138.55099999999999</v>
      </c>
      <c r="F16" s="5">
        <f>F15/1000</f>
        <v>85.9</v>
      </c>
      <c r="G16" s="5">
        <f>G15/1000</f>
        <v>141.07968</v>
      </c>
    </row>
    <row r="17" spans="1:11">
      <c r="A17" s="668"/>
      <c r="B17" s="668"/>
    </row>
    <row r="18" spans="1:11" ht="15.75">
      <c r="A18" s="3" t="s">
        <v>4</v>
      </c>
      <c r="B18" s="3"/>
      <c r="C18" s="27"/>
      <c r="D18" s="27"/>
      <c r="E18" s="3"/>
      <c r="F18" s="594" t="s">
        <v>445</v>
      </c>
      <c r="G18" s="594"/>
    </row>
    <row r="19" spans="1:11" ht="15.75" customHeight="1">
      <c r="A19" s="3"/>
      <c r="B19" s="3"/>
      <c r="C19" s="593" t="s">
        <v>5</v>
      </c>
      <c r="D19" s="593"/>
      <c r="E19" s="3"/>
      <c r="F19" s="593" t="s">
        <v>6</v>
      </c>
      <c r="G19" s="593"/>
    </row>
    <row r="20" spans="1:11" ht="15.75">
      <c r="A20" s="3"/>
      <c r="B20" s="3"/>
      <c r="C20" s="3"/>
      <c r="D20" s="3"/>
      <c r="E20" s="3"/>
      <c r="F20" s="3"/>
      <c r="G20" s="3"/>
    </row>
    <row r="21" spans="1:11" ht="15.75">
      <c r="A21" s="3" t="s">
        <v>7</v>
      </c>
      <c r="B21" s="3"/>
      <c r="C21" s="27"/>
      <c r="D21" s="27"/>
      <c r="E21" s="3"/>
      <c r="F21" s="594" t="s">
        <v>446</v>
      </c>
      <c r="G21" s="594"/>
    </row>
    <row r="22" spans="1:11" ht="15.75">
      <c r="A22" s="9"/>
      <c r="B22" s="9"/>
      <c r="C22" s="593" t="s">
        <v>5</v>
      </c>
      <c r="D22" s="593"/>
      <c r="E22" s="3"/>
      <c r="F22" s="593" t="s">
        <v>6</v>
      </c>
      <c r="G22" s="593"/>
      <c r="K22" t="s">
        <v>22</v>
      </c>
    </row>
  </sheetData>
  <sheetProtection selectLockedCells="1" selectUnlockedCells="1"/>
  <mergeCells count="24">
    <mergeCell ref="F21:G21"/>
    <mergeCell ref="C22:D22"/>
    <mergeCell ref="F22:G22"/>
    <mergeCell ref="A15:D15"/>
    <mergeCell ref="A16:D16"/>
    <mergeCell ref="A17:B17"/>
    <mergeCell ref="F18:G18"/>
    <mergeCell ref="C19:D19"/>
    <mergeCell ref="F19:G19"/>
    <mergeCell ref="A13:D13"/>
    <mergeCell ref="A14:D14"/>
    <mergeCell ref="A8:D9"/>
    <mergeCell ref="A10:D10"/>
    <mergeCell ref="A11:D11"/>
    <mergeCell ref="A12:D12"/>
    <mergeCell ref="E8:E9"/>
    <mergeCell ref="A2:G2"/>
    <mergeCell ref="A3:G3"/>
    <mergeCell ref="A4:G4"/>
    <mergeCell ref="A5:G5"/>
    <mergeCell ref="A6:G6"/>
    <mergeCell ref="A7:F7"/>
    <mergeCell ref="F8:F9"/>
    <mergeCell ref="G8:G9"/>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3.xml><?xml version="1.0" encoding="utf-8"?>
<worksheet xmlns="http://schemas.openxmlformats.org/spreadsheetml/2006/main" xmlns:r="http://schemas.openxmlformats.org/officeDocument/2006/relationships">
  <sheetPr>
    <tabColor rgb="FFFFFF00"/>
  </sheetPr>
  <dimension ref="A1:H23"/>
  <sheetViews>
    <sheetView zoomScaleSheetLayoutView="66" workbookViewId="0">
      <selection activeCell="E11" sqref="E11:G11"/>
    </sheetView>
  </sheetViews>
  <sheetFormatPr defaultRowHeight="12.75"/>
  <cols>
    <col min="1" max="1" width="17.5703125" customWidth="1"/>
    <col min="3" max="3" width="12.28515625" customWidth="1"/>
    <col min="4" max="4" width="6.28515625" customWidth="1"/>
    <col min="5" max="5" width="15.5703125" customWidth="1"/>
    <col min="6" max="7" width="15.28515625" customWidth="1"/>
  </cols>
  <sheetData>
    <row r="1" spans="1:7" ht="15">
      <c r="A1" s="14"/>
      <c r="B1" s="14"/>
      <c r="C1" s="14"/>
      <c r="D1" s="14"/>
      <c r="E1" s="14"/>
      <c r="F1" s="14"/>
      <c r="G1" s="14"/>
    </row>
    <row r="2" spans="1:7" ht="15.75">
      <c r="A2" s="605" t="s">
        <v>0</v>
      </c>
      <c r="B2" s="605"/>
      <c r="C2" s="605"/>
      <c r="D2" s="605"/>
      <c r="E2" s="605"/>
      <c r="F2" s="605"/>
      <c r="G2" s="605"/>
    </row>
    <row r="3" spans="1:7" ht="37.5" customHeight="1">
      <c r="A3" s="611" t="s">
        <v>378</v>
      </c>
      <c r="B3" s="611"/>
      <c r="C3" s="611"/>
      <c r="D3" s="611"/>
      <c r="E3" s="611"/>
      <c r="F3" s="611"/>
      <c r="G3" s="611"/>
    </row>
    <row r="4" spans="1:7" ht="33" customHeight="1">
      <c r="A4" s="606" t="s">
        <v>444</v>
      </c>
      <c r="B4" s="606"/>
      <c r="C4" s="606"/>
      <c r="D4" s="606"/>
      <c r="E4" s="606"/>
      <c r="F4" s="606"/>
      <c r="G4" s="606"/>
    </row>
    <row r="5" spans="1:7" ht="15.75" customHeight="1">
      <c r="A5" s="612" t="s">
        <v>1</v>
      </c>
      <c r="B5" s="612"/>
      <c r="C5" s="612"/>
      <c r="D5" s="612"/>
      <c r="E5" s="612"/>
      <c r="F5" s="612"/>
      <c r="G5" s="612"/>
    </row>
    <row r="6" spans="1:7" ht="15.75" customHeight="1">
      <c r="A6" s="603" t="s">
        <v>902</v>
      </c>
      <c r="B6" s="603"/>
      <c r="C6" s="603"/>
      <c r="D6" s="603"/>
      <c r="E6" s="603"/>
      <c r="F6" s="603"/>
      <c r="G6" s="603"/>
    </row>
    <row r="7" spans="1:7" ht="15.75" customHeight="1">
      <c r="A7" s="603"/>
      <c r="B7" s="603"/>
      <c r="C7" s="603"/>
      <c r="D7" s="603"/>
      <c r="E7" s="603"/>
      <c r="F7" s="603"/>
      <c r="G7" s="14"/>
    </row>
    <row r="8" spans="1:7" ht="15.75" hidden="1">
      <c r="A8" s="3"/>
      <c r="B8" s="3"/>
      <c r="C8" s="3"/>
      <c r="D8" s="3"/>
      <c r="E8" s="3"/>
      <c r="F8" s="3"/>
      <c r="G8" s="14"/>
    </row>
    <row r="9" spans="1:7" ht="15.75" hidden="1">
      <c r="A9" s="3"/>
      <c r="B9" s="3"/>
      <c r="C9" s="3"/>
      <c r="D9" s="3"/>
      <c r="E9" s="3"/>
      <c r="F9" s="3"/>
      <c r="G9" s="14"/>
    </row>
    <row r="10" spans="1:7" ht="15.75" hidden="1">
      <c r="A10" s="3"/>
      <c r="B10" s="3"/>
      <c r="C10" s="3"/>
      <c r="D10" s="3"/>
      <c r="E10" s="3"/>
      <c r="F10" s="3"/>
      <c r="G10" s="14"/>
    </row>
    <row r="11" spans="1:7" ht="35.25" customHeight="1">
      <c r="A11" s="658" t="s">
        <v>26</v>
      </c>
      <c r="B11" s="658"/>
      <c r="C11" s="658"/>
      <c r="D11" s="652"/>
      <c r="E11" s="88" t="s">
        <v>999</v>
      </c>
      <c r="F11" s="88" t="s">
        <v>997</v>
      </c>
      <c r="G11" s="88" t="s">
        <v>998</v>
      </c>
    </row>
    <row r="12" spans="1:7" ht="37.5" customHeight="1">
      <c r="A12" s="851" t="s">
        <v>958</v>
      </c>
      <c r="B12" s="851"/>
      <c r="C12" s="851"/>
      <c r="D12" s="852"/>
      <c r="E12" s="284">
        <v>14292</v>
      </c>
      <c r="F12" s="284">
        <v>14292</v>
      </c>
      <c r="G12" s="284">
        <v>14292</v>
      </c>
    </row>
    <row r="13" spans="1:7" ht="61.5" customHeight="1">
      <c r="A13" s="838" t="s">
        <v>959</v>
      </c>
      <c r="B13" s="838"/>
      <c r="C13" s="838"/>
      <c r="D13" s="838"/>
      <c r="E13" s="122">
        <v>20000</v>
      </c>
      <c r="F13" s="122">
        <v>20000</v>
      </c>
      <c r="G13" s="122">
        <v>20000</v>
      </c>
    </row>
    <row r="14" spans="1:7" ht="27" customHeight="1">
      <c r="A14" s="850" t="s">
        <v>2</v>
      </c>
      <c r="B14" s="850"/>
      <c r="C14" s="850"/>
      <c r="D14" s="850"/>
      <c r="E14" s="5">
        <f>SUM(E12:E13)</f>
        <v>34292</v>
      </c>
      <c r="F14" s="77">
        <f t="shared" ref="F14:G14" si="0">SUM(F12:F13)</f>
        <v>34292</v>
      </c>
      <c r="G14" s="77">
        <f t="shared" si="0"/>
        <v>34292</v>
      </c>
    </row>
    <row r="15" spans="1:7" ht="28.5" customHeight="1">
      <c r="A15" s="850" t="s">
        <v>25</v>
      </c>
      <c r="B15" s="850"/>
      <c r="C15" s="850"/>
      <c r="D15" s="850"/>
      <c r="E15" s="5">
        <f>E14/1000</f>
        <v>34.292000000000002</v>
      </c>
      <c r="F15" s="5">
        <f>F14/1000</f>
        <v>34.292000000000002</v>
      </c>
      <c r="G15" s="5">
        <f>G14/1000</f>
        <v>34.292000000000002</v>
      </c>
    </row>
    <row r="16" spans="1:7" ht="15">
      <c r="A16" s="14"/>
      <c r="B16" s="14"/>
      <c r="C16" s="14"/>
      <c r="D16" s="14"/>
      <c r="E16" s="14"/>
      <c r="F16" s="14"/>
      <c r="G16" s="14"/>
    </row>
    <row r="17" spans="1:8" ht="15">
      <c r="A17" s="14"/>
      <c r="B17" s="14"/>
      <c r="C17" s="14"/>
      <c r="D17" s="14"/>
      <c r="E17" s="14"/>
      <c r="F17" s="14"/>
      <c r="G17" s="14"/>
    </row>
    <row r="18" spans="1:8" ht="15">
      <c r="A18" s="14"/>
      <c r="B18" s="14"/>
      <c r="C18" s="14"/>
      <c r="D18" s="14"/>
      <c r="E18" s="14"/>
      <c r="F18" s="14"/>
      <c r="G18" s="14"/>
    </row>
    <row r="19" spans="1:8" ht="15.75">
      <c r="A19" s="3" t="s">
        <v>4</v>
      </c>
      <c r="B19" s="27"/>
      <c r="C19" s="27"/>
      <c r="D19" s="9"/>
      <c r="E19" s="594" t="s">
        <v>445</v>
      </c>
      <c r="F19" s="594"/>
      <c r="G19" s="594"/>
      <c r="H19" s="9"/>
    </row>
    <row r="20" spans="1:8" ht="15.75">
      <c r="A20" s="3"/>
      <c r="B20" s="593" t="s">
        <v>5</v>
      </c>
      <c r="C20" s="593"/>
      <c r="D20" s="54"/>
      <c r="E20" s="593" t="s">
        <v>6</v>
      </c>
      <c r="F20" s="593"/>
      <c r="G20" s="593"/>
      <c r="H20" s="9"/>
    </row>
    <row r="21" spans="1:8" ht="15.75">
      <c r="A21" s="3"/>
      <c r="B21" s="3"/>
      <c r="C21" s="3"/>
      <c r="D21" s="9"/>
      <c r="E21" s="3"/>
      <c r="F21" s="3"/>
      <c r="G21" s="3"/>
      <c r="H21" s="9"/>
    </row>
    <row r="22" spans="1:8" ht="15.75">
      <c r="A22" s="3" t="s">
        <v>7</v>
      </c>
      <c r="B22" s="27"/>
      <c r="C22" s="27"/>
      <c r="D22" s="9"/>
      <c r="E22" s="594" t="s">
        <v>446</v>
      </c>
      <c r="F22" s="594"/>
      <c r="G22" s="594"/>
      <c r="H22" s="9"/>
    </row>
    <row r="23" spans="1:8" ht="15.75">
      <c r="A23" s="9"/>
      <c r="B23" s="593" t="s">
        <v>5</v>
      </c>
      <c r="C23" s="593"/>
      <c r="D23" s="54"/>
      <c r="E23" s="612" t="s">
        <v>6</v>
      </c>
      <c r="F23" s="612"/>
      <c r="G23" s="612"/>
      <c r="H23" s="9"/>
    </row>
  </sheetData>
  <sheetProtection selectLockedCells="1" selectUnlockedCells="1"/>
  <mergeCells count="17">
    <mergeCell ref="A2:G2"/>
    <mergeCell ref="A3:G3"/>
    <mergeCell ref="A4:G4"/>
    <mergeCell ref="A5:G5"/>
    <mergeCell ref="A6:G6"/>
    <mergeCell ref="A7:F7"/>
    <mergeCell ref="A11:D11"/>
    <mergeCell ref="A12:D12"/>
    <mergeCell ref="A13:D13"/>
    <mergeCell ref="E22:G22"/>
    <mergeCell ref="B23:C23"/>
    <mergeCell ref="E23:G23"/>
    <mergeCell ref="A14:D14"/>
    <mergeCell ref="A15:D15"/>
    <mergeCell ref="E19:G19"/>
    <mergeCell ref="B20:C20"/>
    <mergeCell ref="E20:G20"/>
  </mergeCells>
  <pageMargins left="0.90972222222222221" right="0.19652777777777777" top="0.98402777777777772" bottom="0.98402777777777772" header="0.51180555555555551" footer="0.51180555555555551"/>
  <pageSetup paperSize="9" firstPageNumber="0"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sheetPr>
    <tabColor rgb="FFFFFF00"/>
  </sheetPr>
  <dimension ref="A2:H23"/>
  <sheetViews>
    <sheetView zoomScaleSheetLayoutView="66" workbookViewId="0">
      <selection activeCell="E9" sqref="E9:G9"/>
    </sheetView>
  </sheetViews>
  <sheetFormatPr defaultRowHeight="12.75"/>
  <cols>
    <col min="1" max="1" width="18.28515625" style="416" customWidth="1"/>
    <col min="2" max="3" width="9.140625" style="416"/>
    <col min="4" max="4" width="9.42578125" style="416" customWidth="1"/>
    <col min="5" max="5" width="16" style="416" customWidth="1"/>
    <col min="6" max="6" width="16.7109375" style="416" customWidth="1"/>
    <col min="7" max="7" width="16.28515625" style="416" customWidth="1"/>
    <col min="8" max="16384" width="9.140625" style="416"/>
  </cols>
  <sheetData>
    <row r="2" spans="1:7" ht="15.75">
      <c r="A2" s="605" t="s">
        <v>0</v>
      </c>
      <c r="B2" s="605"/>
      <c r="C2" s="605"/>
      <c r="D2" s="605"/>
      <c r="E2" s="605"/>
      <c r="F2" s="605"/>
      <c r="G2" s="605"/>
    </row>
    <row r="3" spans="1:7" ht="35.25" customHeight="1">
      <c r="A3" s="611" t="s">
        <v>379</v>
      </c>
      <c r="B3" s="611"/>
      <c r="C3" s="611"/>
      <c r="D3" s="611"/>
      <c r="E3" s="611"/>
      <c r="F3" s="611"/>
      <c r="G3" s="611"/>
    </row>
    <row r="4" spans="1:7" ht="46.5" customHeight="1">
      <c r="A4" s="606" t="s">
        <v>444</v>
      </c>
      <c r="B4" s="606"/>
      <c r="C4" s="606"/>
      <c r="D4" s="606"/>
      <c r="E4" s="606"/>
      <c r="F4" s="606"/>
      <c r="G4" s="606"/>
    </row>
    <row r="5" spans="1:7" ht="15.75" customHeight="1">
      <c r="A5" s="737" t="s">
        <v>1</v>
      </c>
      <c r="B5" s="737"/>
      <c r="C5" s="737"/>
      <c r="D5" s="737"/>
      <c r="E5" s="737"/>
      <c r="F5" s="737"/>
      <c r="G5" s="737"/>
    </row>
    <row r="6" spans="1:7" ht="15.75" customHeight="1">
      <c r="A6" s="603" t="s">
        <v>902</v>
      </c>
      <c r="B6" s="603"/>
      <c r="C6" s="603"/>
      <c r="D6" s="603"/>
      <c r="E6" s="603"/>
      <c r="F6" s="603"/>
      <c r="G6" s="603"/>
    </row>
    <row r="7" spans="1:7" ht="15.75" customHeight="1">
      <c r="A7" s="603"/>
      <c r="B7" s="603"/>
      <c r="C7" s="603"/>
      <c r="D7" s="603"/>
      <c r="E7" s="603"/>
      <c r="F7" s="603"/>
    </row>
    <row r="8" spans="1:7">
      <c r="A8" s="1"/>
      <c r="B8" s="1"/>
      <c r="C8" s="1"/>
      <c r="D8" s="1"/>
      <c r="E8" s="1"/>
      <c r="F8" s="1"/>
    </row>
    <row r="9" spans="1:7" ht="34.5" customHeight="1">
      <c r="A9" s="741" t="s">
        <v>26</v>
      </c>
      <c r="B9" s="741"/>
      <c r="C9" s="741"/>
      <c r="D9" s="741"/>
      <c r="E9" s="88" t="s">
        <v>999</v>
      </c>
      <c r="F9" s="88" t="s">
        <v>997</v>
      </c>
      <c r="G9" s="88" t="s">
        <v>998</v>
      </c>
    </row>
    <row r="10" spans="1:7" ht="18.75" customHeight="1">
      <c r="A10" s="742" t="s">
        <v>27</v>
      </c>
      <c r="B10" s="742"/>
      <c r="C10" s="742"/>
      <c r="D10" s="742"/>
      <c r="E10" s="46">
        <v>25</v>
      </c>
      <c r="F10" s="46">
        <v>25</v>
      </c>
      <c r="G10" s="46">
        <v>25</v>
      </c>
    </row>
    <row r="11" spans="1:7" ht="22.5" customHeight="1">
      <c r="A11" s="742" t="s">
        <v>28</v>
      </c>
      <c r="B11" s="742"/>
      <c r="C11" s="742"/>
      <c r="D11" s="742"/>
      <c r="E11" s="46">
        <v>9125</v>
      </c>
      <c r="F11" s="46">
        <v>9150</v>
      </c>
      <c r="G11" s="46">
        <v>9125</v>
      </c>
    </row>
    <row r="12" spans="1:7" ht="30" customHeight="1">
      <c r="A12" s="742" t="s">
        <v>30</v>
      </c>
      <c r="B12" s="742"/>
      <c r="C12" s="742"/>
      <c r="D12" s="742"/>
      <c r="E12" s="46">
        <v>190.43</v>
      </c>
      <c r="F12" s="46">
        <v>190.43</v>
      </c>
      <c r="G12" s="46">
        <v>190.43</v>
      </c>
    </row>
    <row r="13" spans="1:7" ht="16.5" customHeight="1">
      <c r="A13" s="742" t="s">
        <v>770</v>
      </c>
      <c r="B13" s="742"/>
      <c r="C13" s="742"/>
      <c r="D13" s="742"/>
      <c r="E13" s="46">
        <v>69506.95</v>
      </c>
      <c r="F13" s="46">
        <v>69697.38</v>
      </c>
      <c r="G13" s="46">
        <v>69506.95</v>
      </c>
    </row>
    <row r="14" spans="1:7" ht="30" customHeight="1">
      <c r="A14" s="599" t="s">
        <v>2</v>
      </c>
      <c r="B14" s="599"/>
      <c r="C14" s="599"/>
      <c r="D14" s="599"/>
      <c r="E14" s="77">
        <f>(E11*E12)+E13</f>
        <v>1807180.7</v>
      </c>
      <c r="F14" s="77">
        <f t="shared" ref="F14:G14" si="0">(F11*F12)+F13</f>
        <v>1812131.88</v>
      </c>
      <c r="G14" s="77">
        <f t="shared" si="0"/>
        <v>1807180.7</v>
      </c>
    </row>
    <row r="15" spans="1:7" ht="30" customHeight="1">
      <c r="A15" s="599" t="s">
        <v>25</v>
      </c>
      <c r="B15" s="599"/>
      <c r="C15" s="599"/>
      <c r="D15" s="599"/>
      <c r="E15" s="77">
        <f>E14/1000</f>
        <v>1807.1806999999999</v>
      </c>
      <c r="F15" s="77">
        <f>F14/1000</f>
        <v>1812.1318799999999</v>
      </c>
      <c r="G15" s="77">
        <f>G14/1000</f>
        <v>1807.1806999999999</v>
      </c>
    </row>
    <row r="19" spans="1:8" ht="15.75">
      <c r="A19" s="83" t="s">
        <v>4</v>
      </c>
      <c r="B19" s="11"/>
      <c r="C19" s="11"/>
      <c r="D19" s="85"/>
      <c r="E19" s="854" t="s">
        <v>445</v>
      </c>
      <c r="F19" s="854"/>
      <c r="G19" s="854"/>
      <c r="H19" s="84"/>
    </row>
    <row r="20" spans="1:8" ht="15.75">
      <c r="A20" s="83"/>
      <c r="B20" s="853" t="s">
        <v>5</v>
      </c>
      <c r="C20" s="853"/>
      <c r="D20" s="87"/>
      <c r="E20" s="853" t="s">
        <v>6</v>
      </c>
      <c r="F20" s="853"/>
      <c r="G20" s="853"/>
      <c r="H20" s="84"/>
    </row>
    <row r="21" spans="1:8" ht="15.75">
      <c r="A21" s="83"/>
      <c r="B21" s="1"/>
      <c r="C21" s="1"/>
      <c r="D21" s="85"/>
      <c r="E21" s="1"/>
      <c r="F21" s="1"/>
      <c r="G21" s="1"/>
      <c r="H21" s="84"/>
    </row>
    <row r="22" spans="1:8" ht="15.75">
      <c r="A22" s="83" t="s">
        <v>7</v>
      </c>
      <c r="B22" s="11"/>
      <c r="C22" s="11"/>
      <c r="D22" s="85"/>
      <c r="E22" s="854" t="s">
        <v>446</v>
      </c>
      <c r="F22" s="854"/>
      <c r="G22" s="854"/>
      <c r="H22" s="84"/>
    </row>
    <row r="23" spans="1:8" ht="15.75">
      <c r="A23" s="84"/>
      <c r="B23" s="853" t="s">
        <v>5</v>
      </c>
      <c r="C23" s="853"/>
      <c r="D23" s="87"/>
      <c r="E23" s="728" t="s">
        <v>6</v>
      </c>
      <c r="F23" s="728"/>
      <c r="G23" s="728"/>
      <c r="H23" s="84"/>
    </row>
  </sheetData>
  <sheetProtection selectLockedCells="1" selectUnlockedCells="1"/>
  <mergeCells count="19">
    <mergeCell ref="A2:G2"/>
    <mergeCell ref="A3:G3"/>
    <mergeCell ref="A4:G4"/>
    <mergeCell ref="A5:G5"/>
    <mergeCell ref="A6:G6"/>
    <mergeCell ref="A7:F7"/>
    <mergeCell ref="A9:D9"/>
    <mergeCell ref="A10:D10"/>
    <mergeCell ref="A11:D11"/>
    <mergeCell ref="A12:D12"/>
    <mergeCell ref="B23:C23"/>
    <mergeCell ref="E23:G23"/>
    <mergeCell ref="E22:G22"/>
    <mergeCell ref="A13:D13"/>
    <mergeCell ref="A14:D14"/>
    <mergeCell ref="E19:G19"/>
    <mergeCell ref="A15:D15"/>
    <mergeCell ref="B20:C20"/>
    <mergeCell ref="E20:G20"/>
  </mergeCells>
  <pageMargins left="0.94027777777777777" right="0.19652777777777777" top="0.98402777777777772" bottom="0.98402777777777772" header="0.51180555555555551" footer="0.51180555555555551"/>
  <pageSetup paperSize="9" scale="97" firstPageNumber="0"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sheetPr>
    <tabColor rgb="FFFFFF00"/>
  </sheetPr>
  <dimension ref="A2:IO30"/>
  <sheetViews>
    <sheetView workbookViewId="0">
      <selection activeCell="K10" sqref="K10"/>
    </sheetView>
  </sheetViews>
  <sheetFormatPr defaultRowHeight="12.75"/>
  <cols>
    <col min="1" max="1" width="4.28515625" style="73" customWidth="1"/>
    <col min="2" max="2" width="22.42578125" style="82" customWidth="1"/>
    <col min="3" max="3" width="12" style="82" customWidth="1"/>
    <col min="4" max="5" width="9.140625" style="82"/>
    <col min="6" max="6" width="6" style="82" customWidth="1"/>
    <col min="7" max="7" width="11" style="82" customWidth="1"/>
    <col min="8" max="8" width="9.140625" style="82"/>
    <col min="9" max="9" width="8.5703125" style="82" customWidth="1"/>
    <col min="10" max="10" width="13.5703125" style="82" customWidth="1"/>
    <col min="11" max="11" width="8" style="82" customWidth="1"/>
    <col min="12" max="12" width="5.5703125" style="82" customWidth="1"/>
    <col min="13" max="13" width="11.42578125" style="82" customWidth="1"/>
    <col min="14" max="16384" width="9.140625" style="73"/>
  </cols>
  <sheetData>
    <row r="2" spans="1:13" ht="18.75">
      <c r="C2" s="285" t="s">
        <v>681</v>
      </c>
    </row>
    <row r="4" spans="1:13" ht="15.75">
      <c r="A4" s="795" t="s">
        <v>0</v>
      </c>
      <c r="B4" s="795"/>
      <c r="C4" s="795"/>
      <c r="D4" s="795"/>
      <c r="E4" s="795"/>
      <c r="F4" s="795"/>
      <c r="G4" s="795"/>
      <c r="H4" s="795"/>
      <c r="I4" s="795"/>
      <c r="J4" s="795"/>
      <c r="K4" s="795"/>
      <c r="L4" s="795"/>
      <c r="M4" s="795"/>
    </row>
    <row r="5" spans="1:13" ht="15.75" customHeight="1">
      <c r="A5" s="796" t="s">
        <v>682</v>
      </c>
      <c r="B5" s="796"/>
      <c r="C5" s="796"/>
      <c r="D5" s="796"/>
      <c r="E5" s="796"/>
      <c r="F5" s="796"/>
      <c r="G5" s="796"/>
      <c r="H5" s="796"/>
      <c r="I5" s="796"/>
      <c r="J5" s="796"/>
      <c r="K5" s="796"/>
      <c r="L5" s="796"/>
      <c r="M5" s="796"/>
    </row>
    <row r="6" spans="1:13" ht="15.75" customHeight="1">
      <c r="A6" s="801" t="str">
        <f>'[2]225'!A4:G4</f>
        <v>государственное бюджетное учреждение социального обслуживания "Новоалександровский комплексный центр социального обслуживания населения"</v>
      </c>
      <c r="B6" s="801"/>
      <c r="C6" s="801"/>
      <c r="D6" s="801"/>
      <c r="E6" s="801"/>
      <c r="F6" s="801"/>
      <c r="G6" s="801"/>
      <c r="H6" s="801"/>
      <c r="I6" s="801"/>
      <c r="J6" s="801"/>
      <c r="K6" s="801"/>
      <c r="L6" s="801"/>
      <c r="M6" s="801"/>
    </row>
    <row r="7" spans="1:13" ht="11.25" customHeight="1">
      <c r="A7" s="857" t="s">
        <v>1</v>
      </c>
      <c r="B7" s="857"/>
      <c r="C7" s="857"/>
      <c r="D7" s="857"/>
      <c r="E7" s="857"/>
      <c r="F7" s="857"/>
      <c r="G7" s="857"/>
      <c r="H7" s="857"/>
      <c r="I7" s="857"/>
      <c r="J7" s="857"/>
      <c r="K7" s="857"/>
      <c r="L7" s="857"/>
      <c r="M7" s="857"/>
    </row>
    <row r="8" spans="1:13" ht="15.75">
      <c r="C8" s="269"/>
      <c r="D8" s="269"/>
      <c r="E8" s="269"/>
      <c r="F8" s="269"/>
      <c r="G8" s="269"/>
      <c r="H8" s="269"/>
      <c r="I8" s="269"/>
      <c r="J8" s="269"/>
      <c r="K8" s="269"/>
      <c r="L8" s="269"/>
      <c r="M8" s="269"/>
    </row>
    <row r="9" spans="1:13" ht="12.75" customHeight="1">
      <c r="A9" s="858" t="s">
        <v>437</v>
      </c>
      <c r="B9" s="859" t="s">
        <v>26</v>
      </c>
      <c r="C9" s="858" t="s">
        <v>474</v>
      </c>
      <c r="D9" s="858" t="s">
        <v>475</v>
      </c>
      <c r="E9" s="858" t="s">
        <v>1014</v>
      </c>
      <c r="F9" s="858"/>
      <c r="G9" s="858"/>
      <c r="H9" s="858" t="s">
        <v>1006</v>
      </c>
      <c r="I9" s="858"/>
      <c r="J9" s="858"/>
      <c r="K9" s="858" t="s">
        <v>1007</v>
      </c>
      <c r="L9" s="858"/>
      <c r="M9" s="858"/>
    </row>
    <row r="10" spans="1:13">
      <c r="A10" s="858"/>
      <c r="B10" s="859"/>
      <c r="C10" s="858"/>
      <c r="D10" s="858"/>
      <c r="E10" s="111" t="s">
        <v>12</v>
      </c>
      <c r="F10" s="111" t="s">
        <v>13</v>
      </c>
      <c r="G10" s="111" t="s">
        <v>476</v>
      </c>
      <c r="H10" s="111" t="s">
        <v>12</v>
      </c>
      <c r="I10" s="111" t="s">
        <v>13</v>
      </c>
      <c r="J10" s="111" t="s">
        <v>476</v>
      </c>
      <c r="K10" s="111" t="s">
        <v>12</v>
      </c>
      <c r="L10" s="111" t="s">
        <v>13</v>
      </c>
      <c r="M10" s="111" t="s">
        <v>476</v>
      </c>
    </row>
    <row r="11" spans="1:13">
      <c r="A11" s="112">
        <v>1</v>
      </c>
      <c r="B11" s="112">
        <v>2</v>
      </c>
      <c r="C11" s="286">
        <v>3</v>
      </c>
      <c r="D11" s="286">
        <v>4</v>
      </c>
      <c r="E11" s="286">
        <v>5</v>
      </c>
      <c r="F11" s="287">
        <v>6</v>
      </c>
      <c r="G11" s="286">
        <v>7</v>
      </c>
      <c r="H11" s="286">
        <v>5</v>
      </c>
      <c r="I11" s="287">
        <v>6</v>
      </c>
      <c r="J11" s="286">
        <v>7</v>
      </c>
      <c r="K11" s="286">
        <v>5</v>
      </c>
      <c r="L11" s="287">
        <v>6</v>
      </c>
      <c r="M11" s="286">
        <v>7</v>
      </c>
    </row>
    <row r="12" spans="1:13" ht="28.5" customHeight="1">
      <c r="A12" s="855">
        <v>1</v>
      </c>
      <c r="B12" s="288" t="s">
        <v>683</v>
      </c>
      <c r="C12" s="289">
        <v>15.4</v>
      </c>
      <c r="D12" s="120" t="s">
        <v>21</v>
      </c>
      <c r="E12" s="120" t="s">
        <v>21</v>
      </c>
      <c r="F12" s="290" t="s">
        <v>21</v>
      </c>
      <c r="G12" s="121" t="s">
        <v>21</v>
      </c>
      <c r="H12" s="120" t="s">
        <v>21</v>
      </c>
      <c r="I12" s="290" t="s">
        <v>21</v>
      </c>
      <c r="J12" s="121" t="s">
        <v>21</v>
      </c>
      <c r="K12" s="120" t="s">
        <v>21</v>
      </c>
      <c r="L12" s="290" t="s">
        <v>21</v>
      </c>
      <c r="M12" s="121" t="s">
        <v>21</v>
      </c>
    </row>
    <row r="13" spans="1:13" ht="26.25" customHeight="1">
      <c r="A13" s="855"/>
      <c r="B13" s="288" t="s">
        <v>487</v>
      </c>
      <c r="C13" s="289">
        <v>0.8</v>
      </c>
      <c r="D13" s="120"/>
      <c r="E13" s="120"/>
      <c r="F13" s="290"/>
      <c r="G13" s="121"/>
      <c r="H13" s="120"/>
      <c r="I13" s="290"/>
      <c r="J13" s="121"/>
      <c r="K13" s="120"/>
      <c r="L13" s="290"/>
      <c r="M13" s="121"/>
    </row>
    <row r="14" spans="1:13" ht="33" customHeight="1">
      <c r="A14" s="855"/>
      <c r="B14" s="291" t="s">
        <v>495</v>
      </c>
      <c r="C14" s="289">
        <v>1.5</v>
      </c>
      <c r="D14" s="120" t="s">
        <v>21</v>
      </c>
      <c r="E14" s="120" t="s">
        <v>21</v>
      </c>
      <c r="F14" s="290" t="s">
        <v>21</v>
      </c>
      <c r="G14" s="121" t="s">
        <v>21</v>
      </c>
      <c r="H14" s="120" t="s">
        <v>21</v>
      </c>
      <c r="I14" s="290" t="s">
        <v>21</v>
      </c>
      <c r="J14" s="121" t="s">
        <v>21</v>
      </c>
      <c r="K14" s="120" t="s">
        <v>21</v>
      </c>
      <c r="L14" s="290" t="s">
        <v>21</v>
      </c>
      <c r="M14" s="121" t="s">
        <v>21</v>
      </c>
    </row>
    <row r="15" spans="1:13" ht="24.75" customHeight="1">
      <c r="A15" s="855"/>
      <c r="B15" s="288" t="s">
        <v>480</v>
      </c>
      <c r="C15" s="289">
        <f>C12+C13+C14</f>
        <v>17.7</v>
      </c>
      <c r="D15" s="120">
        <v>22883</v>
      </c>
      <c r="E15" s="120">
        <f>(D15*C15)/100</f>
        <v>4050.2909999999997</v>
      </c>
      <c r="F15" s="290">
        <v>49</v>
      </c>
      <c r="G15" s="121">
        <f>E15*F15</f>
        <v>198464.25899999999</v>
      </c>
      <c r="H15" s="120">
        <f>E15</f>
        <v>4050.2909999999997</v>
      </c>
      <c r="I15" s="290">
        <v>49</v>
      </c>
      <c r="J15" s="121">
        <f>H15*I15</f>
        <v>198464.25899999999</v>
      </c>
      <c r="K15" s="120">
        <f>H15</f>
        <v>4050.2909999999997</v>
      </c>
      <c r="L15" s="290">
        <v>49</v>
      </c>
      <c r="M15" s="121">
        <f>K15*L15</f>
        <v>198464.25899999999</v>
      </c>
    </row>
    <row r="16" spans="1:13" ht="34.5" customHeight="1">
      <c r="A16" s="855"/>
      <c r="B16" s="288" t="s">
        <v>481</v>
      </c>
      <c r="C16" s="289">
        <v>0.8</v>
      </c>
      <c r="D16" s="120" t="s">
        <v>21</v>
      </c>
      <c r="E16" s="133" t="s">
        <v>21</v>
      </c>
      <c r="F16" s="292" t="s">
        <v>21</v>
      </c>
      <c r="G16" s="133" t="s">
        <v>21</v>
      </c>
      <c r="H16" s="133" t="s">
        <v>21</v>
      </c>
      <c r="I16" s="292" t="s">
        <v>21</v>
      </c>
      <c r="J16" s="133" t="s">
        <v>21</v>
      </c>
      <c r="K16" s="133" t="s">
        <v>21</v>
      </c>
      <c r="L16" s="292" t="s">
        <v>21</v>
      </c>
      <c r="M16" s="133" t="s">
        <v>21</v>
      </c>
    </row>
    <row r="17" spans="1:249" ht="26.25" customHeight="1">
      <c r="A17" s="855"/>
      <c r="B17" s="288" t="s">
        <v>493</v>
      </c>
      <c r="C17" s="289">
        <f>C12+C13+C14+C16</f>
        <v>18.5</v>
      </c>
      <c r="D17" s="120">
        <v>11028</v>
      </c>
      <c r="E17" s="120">
        <f>(C17*D17)/100</f>
        <v>2040.18</v>
      </c>
      <c r="F17" s="290">
        <v>49</v>
      </c>
      <c r="G17" s="121">
        <f>E17*F17</f>
        <v>99968.82</v>
      </c>
      <c r="H17" s="120">
        <f>E17</f>
        <v>2040.18</v>
      </c>
      <c r="I17" s="290">
        <v>49</v>
      </c>
      <c r="J17" s="121">
        <f>H17*I17</f>
        <v>99968.82</v>
      </c>
      <c r="K17" s="120">
        <f>H17</f>
        <v>2040.18</v>
      </c>
      <c r="L17" s="290">
        <v>49</v>
      </c>
      <c r="M17" s="121">
        <f>K17*L17</f>
        <v>99968.82</v>
      </c>
    </row>
    <row r="18" spans="1:249" ht="14.25">
      <c r="A18" s="855"/>
      <c r="B18" s="161" t="s">
        <v>483</v>
      </c>
      <c r="C18" s="293" t="s">
        <v>21</v>
      </c>
      <c r="D18" s="151">
        <f>D15+D17</f>
        <v>33911</v>
      </c>
      <c r="E18" s="151" t="s">
        <v>21</v>
      </c>
      <c r="F18" s="294" t="s">
        <v>21</v>
      </c>
      <c r="G18" s="149">
        <f>G15+G17</f>
        <v>298433.07900000003</v>
      </c>
      <c r="H18" s="151" t="s">
        <v>21</v>
      </c>
      <c r="I18" s="294" t="s">
        <v>21</v>
      </c>
      <c r="J18" s="149">
        <f>J15+J17</f>
        <v>298433.07900000003</v>
      </c>
      <c r="K18" s="151" t="s">
        <v>21</v>
      </c>
      <c r="L18" s="294" t="s">
        <v>21</v>
      </c>
      <c r="M18" s="149">
        <f>M15+M17</f>
        <v>298433.07900000003</v>
      </c>
    </row>
    <row r="19" spans="1:249" s="69" customFormat="1" ht="24" customHeight="1">
      <c r="A19" s="295"/>
      <c r="B19" s="161" t="s">
        <v>501</v>
      </c>
      <c r="C19" s="296"/>
      <c r="D19" s="297"/>
      <c r="E19" s="296"/>
      <c r="F19" s="298"/>
      <c r="G19" s="166">
        <f>G18*10/100</f>
        <v>29843.3079</v>
      </c>
      <c r="H19" s="296"/>
      <c r="I19" s="298"/>
      <c r="J19" s="166">
        <f>J18*10/100</f>
        <v>29843.3079</v>
      </c>
      <c r="K19" s="296"/>
      <c r="L19" s="298"/>
      <c r="M19" s="166">
        <f>M18*10/100</f>
        <v>29843.3079</v>
      </c>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288"/>
      <c r="AS19" s="296"/>
      <c r="AT19" s="297"/>
      <c r="AU19" s="297"/>
      <c r="AV19" s="166"/>
      <c r="AW19" s="166"/>
      <c r="AX19" s="166"/>
      <c r="AY19" s="288"/>
      <c r="AZ19" s="296"/>
      <c r="BA19" s="297"/>
      <c r="BB19" s="297"/>
      <c r="BC19" s="166"/>
      <c r="BD19" s="166"/>
      <c r="BE19" s="166"/>
      <c r="BF19" s="288"/>
      <c r="BG19" s="296"/>
      <c r="BH19" s="297"/>
      <c r="BI19" s="297"/>
      <c r="BJ19" s="166"/>
      <c r="BK19" s="166"/>
      <c r="BL19" s="166"/>
      <c r="BM19" s="288"/>
      <c r="BN19" s="296"/>
      <c r="BO19" s="297"/>
      <c r="BP19" s="297"/>
      <c r="BQ19" s="166"/>
      <c r="BR19" s="166"/>
      <c r="BS19" s="166"/>
      <c r="BT19" s="288"/>
      <c r="BU19" s="296"/>
      <c r="BV19" s="297"/>
      <c r="BW19" s="297"/>
      <c r="BX19" s="166"/>
      <c r="BY19" s="166"/>
      <c r="BZ19" s="166"/>
      <c r="CA19" s="288"/>
      <c r="CB19" s="296"/>
      <c r="CC19" s="297"/>
      <c r="CD19" s="297"/>
      <c r="CE19" s="166"/>
      <c r="CF19" s="166"/>
      <c r="CG19" s="166"/>
      <c r="CH19" s="288"/>
      <c r="CI19" s="296"/>
      <c r="CJ19" s="297"/>
      <c r="CK19" s="297"/>
      <c r="CL19" s="166"/>
      <c r="CM19" s="166"/>
      <c r="CN19" s="166"/>
      <c r="CO19" s="288"/>
      <c r="CP19" s="296"/>
      <c r="CQ19" s="297"/>
      <c r="CR19" s="297"/>
      <c r="CS19" s="166"/>
      <c r="CT19" s="166"/>
      <c r="CU19" s="166"/>
      <c r="CV19" s="288"/>
      <c r="CW19" s="296"/>
      <c r="CX19" s="297"/>
      <c r="CY19" s="297"/>
      <c r="CZ19" s="166"/>
      <c r="DA19" s="166"/>
      <c r="DB19" s="166"/>
      <c r="DC19" s="288"/>
      <c r="DD19" s="296"/>
      <c r="DE19" s="297"/>
      <c r="DF19" s="297"/>
      <c r="DG19" s="166"/>
      <c r="DH19" s="166"/>
      <c r="DI19" s="166"/>
      <c r="DJ19" s="288"/>
      <c r="DK19" s="296"/>
      <c r="DL19" s="297"/>
      <c r="DM19" s="297"/>
      <c r="DN19" s="166"/>
      <c r="DO19" s="166"/>
      <c r="DP19" s="166"/>
      <c r="DQ19" s="288"/>
      <c r="DR19" s="296"/>
      <c r="DS19" s="297"/>
      <c r="DT19" s="297"/>
      <c r="DU19" s="166"/>
      <c r="DV19" s="166"/>
      <c r="DW19" s="166"/>
      <c r="DX19" s="288"/>
      <c r="DY19" s="296"/>
      <c r="DZ19" s="297"/>
      <c r="EA19" s="297"/>
      <c r="EB19" s="166"/>
      <c r="EC19" s="166"/>
      <c r="ED19" s="166"/>
      <c r="EE19" s="288"/>
      <c r="EF19" s="296"/>
      <c r="EG19" s="297"/>
      <c r="EH19" s="297"/>
      <c r="EI19" s="166"/>
      <c r="EJ19" s="166"/>
      <c r="EK19" s="166"/>
      <c r="EL19" s="288"/>
      <c r="EM19" s="296"/>
      <c r="EN19" s="297"/>
      <c r="EO19" s="297"/>
      <c r="EP19" s="166"/>
      <c r="EQ19" s="166"/>
      <c r="ER19" s="166"/>
      <c r="ES19" s="288"/>
      <c r="ET19" s="296"/>
      <c r="EU19" s="297"/>
      <c r="EV19" s="297"/>
      <c r="EW19" s="166"/>
      <c r="EX19" s="166"/>
      <c r="EY19" s="166"/>
      <c r="EZ19" s="288"/>
      <c r="FA19" s="296"/>
      <c r="FB19" s="297"/>
      <c r="FC19" s="297"/>
      <c r="FD19" s="166"/>
      <c r="FE19" s="166"/>
      <c r="FF19" s="166"/>
      <c r="FG19" s="288"/>
      <c r="FH19" s="296"/>
      <c r="FI19" s="297"/>
      <c r="FJ19" s="297"/>
      <c r="FK19" s="166"/>
      <c r="FL19" s="166"/>
      <c r="FM19" s="166"/>
      <c r="FN19" s="288"/>
      <c r="FO19" s="296"/>
      <c r="FP19" s="297"/>
      <c r="FQ19" s="297"/>
      <c r="FR19" s="166"/>
      <c r="FS19" s="166"/>
      <c r="FT19" s="166"/>
      <c r="FU19" s="288"/>
      <c r="FV19" s="296"/>
      <c r="FW19" s="297"/>
      <c r="FX19" s="297"/>
      <c r="FY19" s="166"/>
      <c r="FZ19" s="166"/>
      <c r="GA19" s="166"/>
      <c r="GB19" s="288"/>
      <c r="GC19" s="296"/>
      <c r="GD19" s="297"/>
      <c r="GE19" s="297"/>
      <c r="GF19" s="166"/>
      <c r="GG19" s="166"/>
      <c r="GH19" s="166"/>
      <c r="GI19" s="288"/>
      <c r="GJ19" s="296"/>
      <c r="GK19" s="297"/>
      <c r="GL19" s="297"/>
      <c r="GM19" s="166"/>
      <c r="GN19" s="166"/>
      <c r="GO19" s="166"/>
      <c r="GP19" s="288"/>
      <c r="GQ19" s="296"/>
      <c r="GR19" s="297"/>
      <c r="GS19" s="297"/>
      <c r="GT19" s="166"/>
      <c r="GU19" s="166"/>
      <c r="GV19" s="166"/>
      <c r="GW19" s="288"/>
      <c r="GX19" s="296"/>
      <c r="GY19" s="297"/>
      <c r="GZ19" s="297"/>
      <c r="HA19" s="166"/>
      <c r="HB19" s="166"/>
      <c r="HC19" s="166"/>
      <c r="HD19" s="288"/>
      <c r="HE19" s="296"/>
      <c r="HF19" s="297"/>
      <c r="HG19" s="297"/>
      <c r="HH19" s="166"/>
      <c r="HI19" s="166"/>
      <c r="HJ19" s="166"/>
      <c r="HK19" s="288"/>
      <c r="HL19" s="296"/>
      <c r="HM19" s="297"/>
      <c r="HN19" s="297"/>
      <c r="HO19" s="166"/>
      <c r="HP19" s="166"/>
      <c r="HQ19" s="166"/>
      <c r="HR19" s="288"/>
      <c r="HS19" s="296"/>
      <c r="HT19" s="297"/>
      <c r="HU19" s="297"/>
      <c r="HV19" s="166"/>
      <c r="HW19" s="166"/>
      <c r="HX19" s="166"/>
      <c r="HY19" s="288"/>
      <c r="HZ19" s="296"/>
      <c r="IA19" s="297"/>
      <c r="IB19" s="297"/>
      <c r="IC19" s="166"/>
      <c r="ID19" s="166"/>
      <c r="IE19" s="166"/>
      <c r="IF19" s="288"/>
      <c r="IG19" s="296"/>
      <c r="IH19" s="297"/>
      <c r="II19" s="297"/>
      <c r="IJ19" s="166"/>
      <c r="IK19" s="166"/>
      <c r="IL19" s="166"/>
      <c r="IM19" s="288"/>
      <c r="IN19" s="296"/>
      <c r="IO19" s="297"/>
    </row>
    <row r="20" spans="1:249" s="303" customFormat="1" ht="15.75">
      <c r="A20" s="299"/>
      <c r="B20" s="300" t="s">
        <v>2</v>
      </c>
      <c r="C20" s="301" t="s">
        <v>21</v>
      </c>
      <c r="D20" s="301" t="s">
        <v>21</v>
      </c>
      <c r="E20" s="301" t="s">
        <v>21</v>
      </c>
      <c r="F20" s="301" t="s">
        <v>21</v>
      </c>
      <c r="G20" s="302">
        <f>G18+G19</f>
        <v>328276.38690000004</v>
      </c>
      <c r="H20" s="301" t="s">
        <v>21</v>
      </c>
      <c r="I20" s="301" t="s">
        <v>21</v>
      </c>
      <c r="J20" s="302">
        <f>J18+J19</f>
        <v>328276.38690000004</v>
      </c>
      <c r="K20" s="301" t="s">
        <v>21</v>
      </c>
      <c r="L20" s="301" t="s">
        <v>21</v>
      </c>
      <c r="M20" s="302">
        <f>M18+M19</f>
        <v>328276.38690000004</v>
      </c>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row>
    <row r="21" spans="1:249" s="303" customFormat="1" ht="15.75">
      <c r="A21" s="304"/>
      <c r="B21" s="300" t="s">
        <v>25</v>
      </c>
      <c r="C21" s="301" t="s">
        <v>21</v>
      </c>
      <c r="D21" s="301" t="s">
        <v>21</v>
      </c>
      <c r="E21" s="301" t="s">
        <v>21</v>
      </c>
      <c r="F21" s="301" t="s">
        <v>21</v>
      </c>
      <c r="G21" s="302">
        <f>G20/1000</f>
        <v>328.27638690000003</v>
      </c>
      <c r="H21" s="301" t="s">
        <v>21</v>
      </c>
      <c r="I21" s="301" t="s">
        <v>21</v>
      </c>
      <c r="J21" s="302">
        <f>J20/1000</f>
        <v>328.27638690000003</v>
      </c>
      <c r="K21" s="301" t="s">
        <v>21</v>
      </c>
      <c r="L21" s="301" t="s">
        <v>21</v>
      </c>
      <c r="M21" s="302">
        <f>M20/1000</f>
        <v>328.27638690000003</v>
      </c>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row>
    <row r="22" spans="1:249">
      <c r="C22" s="171"/>
      <c r="D22" s="171"/>
      <c r="E22" s="171"/>
      <c r="F22" s="171"/>
      <c r="G22" s="171"/>
      <c r="H22" s="171"/>
      <c r="I22" s="171"/>
      <c r="J22" s="171"/>
      <c r="K22" s="171"/>
      <c r="L22" s="171"/>
      <c r="M22" s="171"/>
    </row>
    <row r="23" spans="1:249">
      <c r="B23" s="172"/>
      <c r="C23" s="173"/>
      <c r="D23" s="173"/>
      <c r="E23" s="173"/>
      <c r="F23" s="173"/>
      <c r="G23" s="173"/>
      <c r="H23" s="173"/>
      <c r="I23" s="173"/>
      <c r="J23" s="173"/>
      <c r="K23" s="173"/>
      <c r="L23" s="173"/>
      <c r="M23" s="173"/>
    </row>
    <row r="24" spans="1:249">
      <c r="B24" s="172"/>
      <c r="C24" s="173"/>
      <c r="D24" s="173"/>
      <c r="E24" s="173"/>
      <c r="F24" s="173"/>
      <c r="G24" s="173"/>
      <c r="H24" s="173"/>
      <c r="I24" s="173"/>
      <c r="J24" s="173"/>
      <c r="K24" s="173"/>
      <c r="L24" s="173"/>
      <c r="M24" s="173"/>
    </row>
    <row r="25" spans="1:249" ht="15.75">
      <c r="B25" s="174" t="s">
        <v>4</v>
      </c>
      <c r="C25" s="175"/>
      <c r="D25" s="175"/>
      <c r="E25" s="305"/>
      <c r="F25" s="856" t="s">
        <v>445</v>
      </c>
      <c r="G25" s="856"/>
      <c r="H25" s="856"/>
      <c r="I25" s="73"/>
      <c r="J25" s="73"/>
      <c r="K25" s="73"/>
      <c r="L25" s="73"/>
      <c r="M25" s="73"/>
    </row>
    <row r="26" spans="1:249" ht="15.75">
      <c r="B26" s="174"/>
      <c r="C26" s="802" t="s">
        <v>5</v>
      </c>
      <c r="D26" s="802"/>
      <c r="E26" s="306"/>
      <c r="F26" s="802" t="s">
        <v>6</v>
      </c>
      <c r="G26" s="802"/>
      <c r="H26" s="802"/>
      <c r="I26" s="73"/>
      <c r="J26" s="73"/>
      <c r="K26" s="73"/>
      <c r="L26" s="73"/>
      <c r="M26" s="73"/>
    </row>
    <row r="27" spans="1:249" ht="15.75">
      <c r="B27" s="174" t="s">
        <v>7</v>
      </c>
      <c r="C27" s="175"/>
      <c r="D27" s="175"/>
      <c r="E27" s="305"/>
      <c r="F27" s="856" t="s">
        <v>446</v>
      </c>
      <c r="G27" s="856"/>
      <c r="H27" s="856"/>
      <c r="I27" s="73"/>
      <c r="J27" s="73"/>
      <c r="K27" s="73"/>
      <c r="L27" s="73"/>
      <c r="M27" s="73"/>
    </row>
    <row r="28" spans="1:249" ht="15.75">
      <c r="B28" s="176"/>
      <c r="C28" s="802" t="s">
        <v>5</v>
      </c>
      <c r="D28" s="802"/>
      <c r="E28" s="306"/>
      <c r="F28" s="802" t="s">
        <v>6</v>
      </c>
      <c r="G28" s="802"/>
      <c r="H28" s="802"/>
      <c r="I28" s="73"/>
      <c r="J28" s="73"/>
      <c r="K28" s="73"/>
      <c r="L28" s="73"/>
      <c r="M28" s="73"/>
    </row>
    <row r="29" spans="1:249">
      <c r="C29" s="171"/>
      <c r="D29" s="171"/>
      <c r="E29" s="171"/>
      <c r="F29" s="171"/>
      <c r="G29" s="171"/>
      <c r="H29" s="171"/>
      <c r="I29" s="73"/>
      <c r="J29" s="73"/>
      <c r="K29" s="73"/>
      <c r="L29" s="73"/>
      <c r="M29" s="73"/>
    </row>
    <row r="30" spans="1:249">
      <c r="C30" s="171"/>
      <c r="D30" s="171"/>
      <c r="E30" s="171"/>
      <c r="F30" s="171"/>
      <c r="G30" s="171"/>
      <c r="H30" s="171"/>
      <c r="I30" s="73"/>
      <c r="J30" s="73"/>
      <c r="K30" s="73"/>
      <c r="L30" s="73"/>
      <c r="M30" s="73"/>
    </row>
  </sheetData>
  <mergeCells count="18">
    <mergeCell ref="F27:H27"/>
    <mergeCell ref="C28:D28"/>
    <mergeCell ref="F28:H28"/>
    <mergeCell ref="H9:J9"/>
    <mergeCell ref="K9:M9"/>
    <mergeCell ref="A12:A18"/>
    <mergeCell ref="F25:H25"/>
    <mergeCell ref="C26:D26"/>
    <mergeCell ref="F26:H26"/>
    <mergeCell ref="A4:M4"/>
    <mergeCell ref="A5:M5"/>
    <mergeCell ref="A6:M6"/>
    <mergeCell ref="A7:M7"/>
    <mergeCell ref="A9:A10"/>
    <mergeCell ref="B9:B10"/>
    <mergeCell ref="C9:C10"/>
    <mergeCell ref="D9:D10"/>
    <mergeCell ref="E9:G9"/>
  </mergeCells>
  <pageMargins left="0.7" right="0.7" top="0.75" bottom="0.75" header="0.3" footer="0.3"/>
  <pageSetup paperSize="9" orientation="landscape" verticalDpi="0" r:id="rId1"/>
</worksheet>
</file>

<file path=xl/worksheets/sheet66.xml><?xml version="1.0" encoding="utf-8"?>
<worksheet xmlns="http://schemas.openxmlformats.org/spreadsheetml/2006/main" xmlns:r="http://schemas.openxmlformats.org/officeDocument/2006/relationships">
  <sheetPr>
    <tabColor rgb="FFFFFF00"/>
  </sheetPr>
  <dimension ref="A2:K18"/>
  <sheetViews>
    <sheetView zoomScaleSheetLayoutView="66" workbookViewId="0">
      <selection activeCell="N29" sqref="N2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18" customHeight="1">
      <c r="A3" s="641" t="s">
        <v>380</v>
      </c>
      <c r="B3" s="641"/>
      <c r="C3" s="641"/>
      <c r="D3" s="641"/>
      <c r="E3" s="641"/>
      <c r="F3" s="641"/>
      <c r="G3" s="641"/>
    </row>
    <row r="4" spans="1:7" ht="40.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 customHeight="1">
      <c r="A7" s="603"/>
      <c r="B7" s="603"/>
      <c r="C7" s="603"/>
      <c r="D7" s="603"/>
      <c r="E7" s="603"/>
      <c r="F7" s="603"/>
    </row>
    <row r="8" spans="1:7" ht="14.25" customHeight="1">
      <c r="A8" s="687" t="s">
        <v>8</v>
      </c>
      <c r="B8" s="687"/>
      <c r="C8" s="687"/>
      <c r="D8" s="687"/>
      <c r="E8" s="860" t="s">
        <v>999</v>
      </c>
      <c r="F8" s="748" t="s">
        <v>997</v>
      </c>
      <c r="G8" s="748" t="s">
        <v>998</v>
      </c>
    </row>
    <row r="9" spans="1:7" ht="18" customHeight="1">
      <c r="A9" s="687"/>
      <c r="B9" s="687"/>
      <c r="C9" s="687"/>
      <c r="D9" s="687"/>
      <c r="E9" s="747"/>
      <c r="F9" s="861"/>
      <c r="G9" s="749"/>
    </row>
    <row r="10" spans="1:7" ht="42" customHeight="1">
      <c r="A10" s="695" t="s">
        <v>684</v>
      </c>
      <c r="B10" s="695"/>
      <c r="C10" s="695"/>
      <c r="D10" s="695"/>
      <c r="E10" s="22">
        <f>бензин!G20</f>
        <v>328276.38690000004</v>
      </c>
      <c r="F10" s="22">
        <f>бензин!J20</f>
        <v>328276.38690000004</v>
      </c>
      <c r="G10" s="56">
        <f>бензин!M20</f>
        <v>328276.38690000004</v>
      </c>
    </row>
    <row r="11" spans="1:7" ht="12.75" customHeight="1">
      <c r="A11" s="599" t="s">
        <v>2</v>
      </c>
      <c r="B11" s="599"/>
      <c r="C11" s="599"/>
      <c r="D11" s="599"/>
      <c r="E11" s="5">
        <f>SUM(E10)</f>
        <v>328276.38690000004</v>
      </c>
      <c r="F11" s="77">
        <f t="shared" ref="F11:G11" si="0">SUM(F10)</f>
        <v>328276.38690000004</v>
      </c>
      <c r="G11" s="77">
        <f t="shared" si="0"/>
        <v>328276.38690000004</v>
      </c>
    </row>
    <row r="12" spans="1:7" ht="12.75" customHeight="1">
      <c r="A12" s="599" t="s">
        <v>3</v>
      </c>
      <c r="B12" s="599"/>
      <c r="C12" s="599"/>
      <c r="D12" s="599"/>
      <c r="E12" s="5">
        <f>E11/1000</f>
        <v>328.27638690000003</v>
      </c>
      <c r="F12" s="5">
        <f>F11/1000</f>
        <v>328.27638690000003</v>
      </c>
      <c r="G12" s="5">
        <f>G11/1000</f>
        <v>328.27638690000003</v>
      </c>
    </row>
    <row r="13" spans="1:7">
      <c r="A13" s="668"/>
      <c r="B13" s="668"/>
    </row>
    <row r="14" spans="1:7" ht="15.75">
      <c r="A14" s="3" t="s">
        <v>4</v>
      </c>
      <c r="B14" s="3"/>
      <c r="C14" s="27"/>
      <c r="D14" s="27"/>
      <c r="E14" s="3"/>
      <c r="F14" s="594" t="s">
        <v>445</v>
      </c>
      <c r="G14" s="594"/>
    </row>
    <row r="15" spans="1:7" ht="15.75" customHeight="1">
      <c r="A15" s="3"/>
      <c r="B15" s="3"/>
      <c r="C15" s="593" t="s">
        <v>5</v>
      </c>
      <c r="D15" s="593"/>
      <c r="E15" s="3"/>
      <c r="F15" s="593" t="s">
        <v>6</v>
      </c>
      <c r="G15" s="593"/>
    </row>
    <row r="16" spans="1:7" ht="15.75">
      <c r="A16" s="3"/>
      <c r="B16" s="3"/>
      <c r="C16" s="3"/>
      <c r="D16" s="3"/>
      <c r="E16" s="3"/>
      <c r="F16" s="3"/>
      <c r="G16" s="3"/>
    </row>
    <row r="17" spans="1:11" ht="15.75">
      <c r="A17" s="3" t="s">
        <v>7</v>
      </c>
      <c r="B17" s="3"/>
      <c r="C17" s="27"/>
      <c r="D17" s="27"/>
      <c r="E17" s="3"/>
      <c r="F17" s="594" t="s">
        <v>446</v>
      </c>
      <c r="G17" s="594"/>
    </row>
    <row r="18" spans="1:11" ht="15.75">
      <c r="A18" s="9"/>
      <c r="B18" s="9"/>
      <c r="C18" s="593" t="s">
        <v>5</v>
      </c>
      <c r="D18" s="593"/>
      <c r="E18" s="3"/>
      <c r="F18" s="593" t="s">
        <v>6</v>
      </c>
      <c r="G18" s="593"/>
      <c r="K18" t="s">
        <v>22</v>
      </c>
    </row>
  </sheetData>
  <sheetProtection selectLockedCells="1" selectUnlockedCells="1"/>
  <mergeCells count="20">
    <mergeCell ref="A2:G2"/>
    <mergeCell ref="A3:G3"/>
    <mergeCell ref="A4:G4"/>
    <mergeCell ref="A5:G5"/>
    <mergeCell ref="A6:G6"/>
    <mergeCell ref="A7:F7"/>
    <mergeCell ref="A8:D9"/>
    <mergeCell ref="E8:E9"/>
    <mergeCell ref="F8:F9"/>
    <mergeCell ref="G8:G9"/>
    <mergeCell ref="A10:D10"/>
    <mergeCell ref="F17:G17"/>
    <mergeCell ref="C18:D18"/>
    <mergeCell ref="F18:G18"/>
    <mergeCell ref="A11:D11"/>
    <mergeCell ref="A12:D12"/>
    <mergeCell ref="A13:B13"/>
    <mergeCell ref="F14:G14"/>
    <mergeCell ref="C15:D15"/>
    <mergeCell ref="F15:G1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7.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N21" sqref="N21"/>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381</v>
      </c>
      <c r="B3" s="641"/>
      <c r="C3" s="641"/>
      <c r="D3" s="641"/>
      <c r="E3" s="641"/>
      <c r="F3" s="641"/>
      <c r="G3" s="641"/>
    </row>
    <row r="4" spans="1:7" ht="56.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 ref="C46:D46"/>
    <mergeCell ref="F46:G4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68.xml><?xml version="1.0" encoding="utf-8"?>
<worksheet xmlns="http://schemas.openxmlformats.org/spreadsheetml/2006/main" xmlns:r="http://schemas.openxmlformats.org/officeDocument/2006/relationships">
  <sheetPr>
    <tabColor rgb="FFFFFF00"/>
  </sheetPr>
  <dimension ref="A3:M35"/>
  <sheetViews>
    <sheetView topLeftCell="A10" workbookViewId="0">
      <selection activeCell="E12" sqref="E12:M12"/>
    </sheetView>
  </sheetViews>
  <sheetFormatPr defaultRowHeight="12.75"/>
  <cols>
    <col min="1" max="1" width="17.42578125" style="82" customWidth="1"/>
    <col min="2" max="2" width="9.140625" style="82"/>
    <col min="3" max="3" width="8.7109375" style="82" customWidth="1"/>
    <col min="4" max="4" width="10.5703125" style="82" customWidth="1"/>
    <col min="5" max="6" width="9.140625" style="82"/>
    <col min="7" max="7" width="12.28515625" style="82" customWidth="1"/>
    <col min="8" max="8" width="7.42578125" style="82" customWidth="1"/>
    <col min="9" max="9" width="9.140625" style="82"/>
    <col min="10" max="10" width="11.140625" style="82" customWidth="1"/>
    <col min="11" max="11" width="7.42578125" style="82" customWidth="1"/>
    <col min="12" max="12" width="9.140625" style="82"/>
    <col min="13" max="13" width="12" style="82" customWidth="1"/>
    <col min="14" max="16384" width="9.140625" style="82"/>
  </cols>
  <sheetData>
    <row r="3" spans="1:13" ht="20.25">
      <c r="D3" s="862" t="s">
        <v>686</v>
      </c>
      <c r="E3" s="862"/>
      <c r="F3" s="862"/>
      <c r="G3" s="862"/>
      <c r="H3" s="862"/>
      <c r="I3" s="862"/>
      <c r="J3" s="862"/>
    </row>
    <row r="4" spans="1:13" ht="15.75">
      <c r="A4" s="605" t="s">
        <v>0</v>
      </c>
      <c r="B4" s="605"/>
      <c r="C4" s="605"/>
      <c r="D4" s="605"/>
      <c r="E4" s="605"/>
      <c r="F4" s="605"/>
      <c r="G4" s="605"/>
      <c r="H4" s="605"/>
      <c r="I4" s="605"/>
      <c r="J4" s="605"/>
      <c r="K4" s="605"/>
      <c r="L4" s="605"/>
      <c r="M4" s="605"/>
    </row>
    <row r="5" spans="1:13" ht="15.75">
      <c r="A5" s="603" t="s">
        <v>687</v>
      </c>
      <c r="B5" s="603"/>
      <c r="C5" s="603"/>
      <c r="D5" s="603"/>
      <c r="E5" s="603"/>
      <c r="F5" s="603"/>
      <c r="G5" s="603"/>
      <c r="H5" s="603"/>
      <c r="I5" s="603"/>
      <c r="J5" s="603"/>
      <c r="K5" s="603"/>
      <c r="L5" s="603"/>
      <c r="M5" s="603"/>
    </row>
    <row r="6" spans="1:13" ht="15.75">
      <c r="A6" s="863" t="s">
        <v>688</v>
      </c>
      <c r="B6" s="863"/>
      <c r="C6" s="863"/>
      <c r="D6" s="863"/>
      <c r="E6" s="863"/>
      <c r="F6" s="863"/>
      <c r="G6" s="863"/>
      <c r="H6" s="863"/>
      <c r="I6" s="863"/>
      <c r="J6" s="863"/>
      <c r="K6" s="863"/>
      <c r="L6" s="863"/>
      <c r="M6" s="863"/>
    </row>
    <row r="7" spans="1:13">
      <c r="A7" s="737" t="s">
        <v>1</v>
      </c>
      <c r="B7" s="737"/>
      <c r="C7" s="737"/>
      <c r="D7" s="737"/>
      <c r="E7" s="737"/>
      <c r="F7" s="737"/>
      <c r="G7" s="737"/>
      <c r="H7" s="737"/>
      <c r="I7" s="737"/>
      <c r="J7" s="737"/>
      <c r="K7" s="737"/>
      <c r="L7" s="737"/>
      <c r="M7" s="737"/>
    </row>
    <row r="8" spans="1:13" ht="15.75">
      <c r="A8" s="603" t="s">
        <v>931</v>
      </c>
      <c r="B8" s="603"/>
      <c r="C8" s="603"/>
      <c r="D8" s="603"/>
      <c r="E8" s="603"/>
      <c r="F8" s="603"/>
      <c r="G8" s="603"/>
      <c r="H8" s="603"/>
      <c r="I8" s="603"/>
      <c r="J8" s="603"/>
      <c r="K8" s="603"/>
      <c r="L8" s="603"/>
      <c r="M8" s="603"/>
    </row>
    <row r="9" spans="1:13">
      <c r="A9" s="1" t="s">
        <v>689</v>
      </c>
      <c r="B9" s="1"/>
      <c r="C9" s="1"/>
      <c r="D9" s="1"/>
      <c r="E9" s="1"/>
      <c r="F9" s="1"/>
      <c r="G9" s="1"/>
    </row>
    <row r="10" spans="1:13">
      <c r="A10" s="1" t="s">
        <v>690</v>
      </c>
      <c r="B10" s="1"/>
      <c r="C10" s="1"/>
      <c r="D10" s="1" t="s">
        <v>691</v>
      </c>
      <c r="E10" s="1"/>
      <c r="F10" s="1"/>
      <c r="G10" s="1"/>
    </row>
    <row r="11" spans="1:13">
      <c r="A11" s="307" t="s">
        <v>692</v>
      </c>
      <c r="B11" s="1"/>
      <c r="C11" s="1"/>
      <c r="D11" s="1"/>
      <c r="E11" s="1"/>
      <c r="F11" s="1"/>
      <c r="G11" s="1"/>
    </row>
    <row r="12" spans="1:13" ht="35.25" customHeight="1">
      <c r="A12" s="864" t="s">
        <v>8</v>
      </c>
      <c r="B12" s="741" t="s">
        <v>693</v>
      </c>
      <c r="C12" s="741" t="s">
        <v>517</v>
      </c>
      <c r="D12" s="741" t="s">
        <v>518</v>
      </c>
      <c r="E12" s="741" t="s">
        <v>1008</v>
      </c>
      <c r="F12" s="741"/>
      <c r="G12" s="741"/>
      <c r="H12" s="741" t="s">
        <v>1009</v>
      </c>
      <c r="I12" s="741"/>
      <c r="J12" s="741"/>
      <c r="K12" s="741" t="s">
        <v>1010</v>
      </c>
      <c r="L12" s="741"/>
      <c r="M12" s="741"/>
    </row>
    <row r="13" spans="1:13" ht="28.5">
      <c r="A13" s="864"/>
      <c r="B13" s="741"/>
      <c r="C13" s="741"/>
      <c r="D13" s="741"/>
      <c r="E13" s="308" t="s">
        <v>12</v>
      </c>
      <c r="F13" s="309" t="s">
        <v>13</v>
      </c>
      <c r="G13" s="309" t="s">
        <v>476</v>
      </c>
      <c r="H13" s="308" t="s">
        <v>12</v>
      </c>
      <c r="I13" s="309" t="s">
        <v>13</v>
      </c>
      <c r="J13" s="309" t="s">
        <v>476</v>
      </c>
      <c r="K13" s="308" t="s">
        <v>12</v>
      </c>
      <c r="L13" s="309" t="s">
        <v>13</v>
      </c>
      <c r="M13" s="309" t="s">
        <v>476</v>
      </c>
    </row>
    <row r="14" spans="1:13" ht="27.75" customHeight="1">
      <c r="A14" s="310" t="s">
        <v>694</v>
      </c>
      <c r="B14" s="311">
        <v>14</v>
      </c>
      <c r="C14" s="311">
        <v>14</v>
      </c>
      <c r="D14" s="311">
        <v>5</v>
      </c>
      <c r="E14" s="311">
        <v>5</v>
      </c>
      <c r="F14" s="312">
        <v>900</v>
      </c>
      <c r="G14" s="312">
        <f t="shared" ref="G14:G24" si="0">E14*F14</f>
        <v>4500</v>
      </c>
      <c r="H14" s="311">
        <v>5</v>
      </c>
      <c r="I14" s="312">
        <v>900</v>
      </c>
      <c r="J14" s="312">
        <f t="shared" ref="J14:J24" si="1">H14*I14</f>
        <v>4500</v>
      </c>
      <c r="K14" s="311">
        <v>5</v>
      </c>
      <c r="L14" s="312">
        <v>900</v>
      </c>
      <c r="M14" s="312">
        <f t="shared" ref="M14:M24" si="2">K14*L14</f>
        <v>4500</v>
      </c>
    </row>
    <row r="15" spans="1:13" ht="41.25" customHeight="1">
      <c r="A15" s="310" t="s">
        <v>695</v>
      </c>
      <c r="B15" s="311">
        <v>115</v>
      </c>
      <c r="C15" s="311">
        <v>115</v>
      </c>
      <c r="D15" s="311">
        <v>20</v>
      </c>
      <c r="E15" s="311">
        <v>20</v>
      </c>
      <c r="F15" s="312">
        <v>370</v>
      </c>
      <c r="G15" s="312">
        <f t="shared" si="0"/>
        <v>7400</v>
      </c>
      <c r="H15" s="311">
        <v>20</v>
      </c>
      <c r="I15" s="312">
        <v>370</v>
      </c>
      <c r="J15" s="312">
        <f t="shared" si="1"/>
        <v>7400</v>
      </c>
      <c r="K15" s="311">
        <v>20</v>
      </c>
      <c r="L15" s="312">
        <v>370</v>
      </c>
      <c r="M15" s="312">
        <f t="shared" si="2"/>
        <v>7400</v>
      </c>
    </row>
    <row r="16" spans="1:13" ht="27.75" customHeight="1">
      <c r="A16" s="310" t="s">
        <v>696</v>
      </c>
      <c r="B16" s="311">
        <v>460</v>
      </c>
      <c r="C16" s="311">
        <v>460</v>
      </c>
      <c r="D16" s="311">
        <v>460</v>
      </c>
      <c r="E16" s="311">
        <v>460</v>
      </c>
      <c r="F16" s="312">
        <v>60</v>
      </c>
      <c r="G16" s="312">
        <f t="shared" si="0"/>
        <v>27600</v>
      </c>
      <c r="H16" s="311">
        <v>460</v>
      </c>
      <c r="I16" s="312">
        <v>60</v>
      </c>
      <c r="J16" s="312">
        <f t="shared" si="1"/>
        <v>27600</v>
      </c>
      <c r="K16" s="311">
        <v>460</v>
      </c>
      <c r="L16" s="312">
        <v>60</v>
      </c>
      <c r="M16" s="312">
        <f t="shared" si="2"/>
        <v>27600</v>
      </c>
    </row>
    <row r="17" spans="1:13" ht="27" customHeight="1">
      <c r="A17" s="310" t="s">
        <v>697</v>
      </c>
      <c r="B17" s="311">
        <v>105</v>
      </c>
      <c r="C17" s="311">
        <v>105</v>
      </c>
      <c r="D17" s="311">
        <v>105</v>
      </c>
      <c r="E17" s="311">
        <v>105</v>
      </c>
      <c r="F17" s="312">
        <v>750</v>
      </c>
      <c r="G17" s="312">
        <f t="shared" si="0"/>
        <v>78750</v>
      </c>
      <c r="H17" s="311">
        <v>105</v>
      </c>
      <c r="I17" s="312">
        <v>750</v>
      </c>
      <c r="J17" s="312">
        <f t="shared" si="1"/>
        <v>78750</v>
      </c>
      <c r="K17" s="311">
        <v>105</v>
      </c>
      <c r="L17" s="312">
        <v>750</v>
      </c>
      <c r="M17" s="312">
        <f t="shared" si="2"/>
        <v>78750</v>
      </c>
    </row>
    <row r="18" spans="1:13" ht="45.75" customHeight="1">
      <c r="A18" s="310" t="s">
        <v>698</v>
      </c>
      <c r="B18" s="311">
        <v>119</v>
      </c>
      <c r="C18" s="311">
        <v>119</v>
      </c>
      <c r="D18" s="311">
        <v>119</v>
      </c>
      <c r="E18" s="311">
        <v>119</v>
      </c>
      <c r="F18" s="312">
        <v>350</v>
      </c>
      <c r="G18" s="312">
        <f t="shared" si="0"/>
        <v>41650</v>
      </c>
      <c r="H18" s="311">
        <v>119</v>
      </c>
      <c r="I18" s="312">
        <v>350</v>
      </c>
      <c r="J18" s="312">
        <f t="shared" si="1"/>
        <v>41650</v>
      </c>
      <c r="K18" s="311">
        <v>119</v>
      </c>
      <c r="L18" s="312">
        <v>350</v>
      </c>
      <c r="M18" s="312">
        <f t="shared" si="2"/>
        <v>41650</v>
      </c>
    </row>
    <row r="19" spans="1:13" ht="27" customHeight="1">
      <c r="A19" s="310" t="s">
        <v>699</v>
      </c>
      <c r="B19" s="311">
        <v>230</v>
      </c>
      <c r="C19" s="311">
        <v>230</v>
      </c>
      <c r="D19" s="311">
        <v>100</v>
      </c>
      <c r="E19" s="311">
        <v>100</v>
      </c>
      <c r="F19" s="312">
        <v>500</v>
      </c>
      <c r="G19" s="312">
        <f t="shared" si="0"/>
        <v>50000</v>
      </c>
      <c r="H19" s="311">
        <v>110</v>
      </c>
      <c r="I19" s="312">
        <v>1000</v>
      </c>
      <c r="J19" s="312">
        <f t="shared" si="1"/>
        <v>110000</v>
      </c>
      <c r="K19" s="311">
        <v>200</v>
      </c>
      <c r="L19" s="312">
        <v>1500</v>
      </c>
      <c r="M19" s="312">
        <f t="shared" si="2"/>
        <v>300000</v>
      </c>
    </row>
    <row r="20" spans="1:13" ht="34.5" customHeight="1">
      <c r="A20" s="310" t="s">
        <v>700</v>
      </c>
      <c r="B20" s="311">
        <v>12</v>
      </c>
      <c r="C20" s="311">
        <v>12</v>
      </c>
      <c r="D20" s="311">
        <v>12</v>
      </c>
      <c r="E20" s="311">
        <v>12</v>
      </c>
      <c r="F20" s="312">
        <v>1900</v>
      </c>
      <c r="G20" s="312">
        <f t="shared" si="0"/>
        <v>22800</v>
      </c>
      <c r="H20" s="311">
        <v>12</v>
      </c>
      <c r="I20" s="312">
        <v>1900</v>
      </c>
      <c r="J20" s="312">
        <f t="shared" si="1"/>
        <v>22800</v>
      </c>
      <c r="K20" s="311">
        <v>12</v>
      </c>
      <c r="L20" s="312">
        <v>1900</v>
      </c>
      <c r="M20" s="312">
        <f t="shared" si="2"/>
        <v>22800</v>
      </c>
    </row>
    <row r="21" spans="1:13" ht="20.25" customHeight="1">
      <c r="A21" s="310" t="s">
        <v>575</v>
      </c>
      <c r="B21" s="311">
        <v>230</v>
      </c>
      <c r="C21" s="311">
        <v>230</v>
      </c>
      <c r="D21" s="311">
        <v>230</v>
      </c>
      <c r="E21" s="311">
        <v>220</v>
      </c>
      <c r="F21" s="312">
        <v>160</v>
      </c>
      <c r="G21" s="312">
        <f t="shared" si="0"/>
        <v>35200</v>
      </c>
      <c r="H21" s="311">
        <v>150</v>
      </c>
      <c r="I21" s="312">
        <v>160</v>
      </c>
      <c r="J21" s="312">
        <f t="shared" si="1"/>
        <v>24000</v>
      </c>
      <c r="K21" s="311">
        <v>230</v>
      </c>
      <c r="L21" s="312">
        <v>160</v>
      </c>
      <c r="M21" s="312">
        <f t="shared" si="2"/>
        <v>36800</v>
      </c>
    </row>
    <row r="22" spans="1:13" ht="19.5" customHeight="1">
      <c r="A22" s="310" t="s">
        <v>701</v>
      </c>
      <c r="B22" s="311">
        <v>6</v>
      </c>
      <c r="C22" s="311">
        <v>6</v>
      </c>
      <c r="D22" s="311">
        <v>6</v>
      </c>
      <c r="E22" s="311">
        <v>6</v>
      </c>
      <c r="F22" s="312">
        <v>1800</v>
      </c>
      <c r="G22" s="312">
        <f t="shared" si="0"/>
        <v>10800</v>
      </c>
      <c r="H22" s="311">
        <v>6</v>
      </c>
      <c r="I22" s="312">
        <v>1800</v>
      </c>
      <c r="J22" s="312">
        <f t="shared" si="1"/>
        <v>10800</v>
      </c>
      <c r="K22" s="311">
        <v>6</v>
      </c>
      <c r="L22" s="312">
        <v>1800</v>
      </c>
      <c r="M22" s="312">
        <f t="shared" si="2"/>
        <v>10800</v>
      </c>
    </row>
    <row r="23" spans="1:13" ht="36" customHeight="1">
      <c r="A23" s="310" t="s">
        <v>702</v>
      </c>
      <c r="B23" s="311">
        <v>5</v>
      </c>
      <c r="C23" s="311">
        <v>5</v>
      </c>
      <c r="D23" s="311">
        <v>5</v>
      </c>
      <c r="E23" s="311">
        <v>5</v>
      </c>
      <c r="F23" s="312">
        <v>1800</v>
      </c>
      <c r="G23" s="312">
        <f t="shared" si="0"/>
        <v>9000</v>
      </c>
      <c r="H23" s="311">
        <v>5</v>
      </c>
      <c r="I23" s="312">
        <v>1800</v>
      </c>
      <c r="J23" s="312">
        <f t="shared" si="1"/>
        <v>9000</v>
      </c>
      <c r="K23" s="311">
        <v>5</v>
      </c>
      <c r="L23" s="312">
        <v>1800</v>
      </c>
      <c r="M23" s="312">
        <f t="shared" si="2"/>
        <v>9000</v>
      </c>
    </row>
    <row r="24" spans="1:13" s="10" customFormat="1" ht="31.5" customHeight="1">
      <c r="A24" s="310" t="s">
        <v>703</v>
      </c>
      <c r="B24" s="311">
        <v>230</v>
      </c>
      <c r="C24" s="313">
        <v>230</v>
      </c>
      <c r="D24" s="314">
        <v>230</v>
      </c>
      <c r="E24" s="314">
        <v>230</v>
      </c>
      <c r="F24" s="315">
        <v>50</v>
      </c>
      <c r="G24" s="312">
        <f t="shared" si="0"/>
        <v>11500</v>
      </c>
      <c r="H24" s="314">
        <v>230</v>
      </c>
      <c r="I24" s="315">
        <v>50</v>
      </c>
      <c r="J24" s="312">
        <f t="shared" si="1"/>
        <v>11500</v>
      </c>
      <c r="K24" s="314">
        <v>230</v>
      </c>
      <c r="L24" s="315">
        <v>50</v>
      </c>
      <c r="M24" s="312">
        <f t="shared" si="2"/>
        <v>11500</v>
      </c>
    </row>
    <row r="25" spans="1:13" ht="15.75">
      <c r="A25" s="266" t="s">
        <v>2</v>
      </c>
      <c r="B25" s="267" t="s">
        <v>21</v>
      </c>
      <c r="C25" s="267" t="s">
        <v>21</v>
      </c>
      <c r="D25" s="267" t="s">
        <v>21</v>
      </c>
      <c r="E25" s="316" t="s">
        <v>21</v>
      </c>
      <c r="F25" s="316" t="s">
        <v>21</v>
      </c>
      <c r="G25" s="317">
        <f>SUM(G14:G24)</f>
        <v>299200</v>
      </c>
      <c r="H25" s="316" t="s">
        <v>21</v>
      </c>
      <c r="I25" s="316" t="s">
        <v>21</v>
      </c>
      <c r="J25" s="317">
        <f>SUM(J14:J24)</f>
        <v>348000</v>
      </c>
      <c r="K25" s="316" t="s">
        <v>21</v>
      </c>
      <c r="L25" s="316" t="s">
        <v>21</v>
      </c>
      <c r="M25" s="317">
        <f>SUM(M14:M24)</f>
        <v>550800</v>
      </c>
    </row>
    <row r="26" spans="1:13" ht="15.75">
      <c r="A26" s="266" t="s">
        <v>25</v>
      </c>
      <c r="B26" s="267" t="s">
        <v>21</v>
      </c>
      <c r="C26" s="267" t="s">
        <v>21</v>
      </c>
      <c r="D26" s="267" t="s">
        <v>21</v>
      </c>
      <c r="E26" s="267" t="s">
        <v>21</v>
      </c>
      <c r="F26" s="267" t="s">
        <v>21</v>
      </c>
      <c r="G26" s="317">
        <f>G25/1000</f>
        <v>299.2</v>
      </c>
      <c r="H26" s="267" t="s">
        <v>21</v>
      </c>
      <c r="I26" s="267" t="s">
        <v>21</v>
      </c>
      <c r="J26" s="317">
        <f>J25/1000</f>
        <v>348</v>
      </c>
      <c r="K26" s="317" t="s">
        <v>21</v>
      </c>
      <c r="L26" s="317" t="s">
        <v>21</v>
      </c>
      <c r="M26" s="317">
        <f>M25/1000</f>
        <v>550.79999999999995</v>
      </c>
    </row>
    <row r="27" spans="1:13" s="134" customFormat="1" ht="15.75">
      <c r="A27" s="318"/>
      <c r="B27" s="319"/>
      <c r="C27" s="319"/>
      <c r="D27" s="319"/>
      <c r="E27" s="319"/>
      <c r="F27" s="320"/>
      <c r="G27" s="321"/>
      <c r="H27" s="322"/>
      <c r="I27" s="322"/>
      <c r="J27" s="323"/>
    </row>
    <row r="28" spans="1:13" ht="15.75">
      <c r="A28" s="83" t="s">
        <v>4</v>
      </c>
      <c r="B28" s="83"/>
      <c r="C28" s="1"/>
      <c r="D28" s="11"/>
      <c r="E28" s="11"/>
      <c r="F28" s="85"/>
      <c r="G28" s="594" t="s">
        <v>704</v>
      </c>
      <c r="H28" s="594"/>
      <c r="I28" s="594"/>
      <c r="J28" s="594"/>
    </row>
    <row r="29" spans="1:13" ht="15.75">
      <c r="A29" s="83"/>
      <c r="B29" s="83"/>
      <c r="C29" s="1"/>
      <c r="D29" s="853" t="s">
        <v>5</v>
      </c>
      <c r="E29" s="853"/>
      <c r="F29" s="268"/>
      <c r="G29" s="728" t="s">
        <v>6</v>
      </c>
      <c r="H29" s="728"/>
      <c r="I29" s="728"/>
      <c r="J29" s="728"/>
    </row>
    <row r="30" spans="1:13" ht="15.75">
      <c r="A30" s="83"/>
      <c r="B30" s="83"/>
      <c r="C30" s="1"/>
      <c r="D30" s="1"/>
      <c r="E30" s="1"/>
      <c r="F30" s="1"/>
      <c r="G30" s="1"/>
      <c r="H30" s="1"/>
      <c r="I30" s="84"/>
    </row>
    <row r="31" spans="1:13" ht="15.75">
      <c r="A31" s="83" t="s">
        <v>7</v>
      </c>
      <c r="B31" s="83"/>
      <c r="C31" s="1"/>
      <c r="D31" s="11"/>
      <c r="E31" s="11"/>
      <c r="F31" s="85"/>
      <c r="G31" s="594" t="s">
        <v>705</v>
      </c>
      <c r="H31" s="594"/>
      <c r="I31" s="594"/>
      <c r="J31" s="594"/>
    </row>
    <row r="32" spans="1:13" ht="15.75">
      <c r="A32" s="84"/>
      <c r="B32" s="84"/>
      <c r="C32" s="84"/>
      <c r="D32" s="853" t="s">
        <v>5</v>
      </c>
      <c r="E32" s="853"/>
      <c r="F32" s="268"/>
      <c r="G32" s="728" t="s">
        <v>6</v>
      </c>
      <c r="H32" s="728"/>
      <c r="I32" s="728"/>
      <c r="J32" s="728"/>
    </row>
    <row r="35" spans="12:12">
      <c r="L35" s="324"/>
    </row>
  </sheetData>
  <mergeCells count="19">
    <mergeCell ref="K12:M12"/>
    <mergeCell ref="G28:J28"/>
    <mergeCell ref="D29:E29"/>
    <mergeCell ref="G29:J29"/>
    <mergeCell ref="G31:J31"/>
    <mergeCell ref="D32:E32"/>
    <mergeCell ref="G32:J32"/>
    <mergeCell ref="A12:A13"/>
    <mergeCell ref="B12:B13"/>
    <mergeCell ref="C12:C13"/>
    <mergeCell ref="D12:D13"/>
    <mergeCell ref="E12:G12"/>
    <mergeCell ref="H12:J12"/>
    <mergeCell ref="A8:M8"/>
    <mergeCell ref="D3:J3"/>
    <mergeCell ref="A4:M4"/>
    <mergeCell ref="A5:M5"/>
    <mergeCell ref="A6:M6"/>
    <mergeCell ref="A7:M7"/>
  </mergeCells>
  <pageMargins left="0.7" right="0.7" top="0.75" bottom="0.75" header="0.3" footer="0.3"/>
  <pageSetup paperSize="9" orientation="landscape" verticalDpi="0" r:id="rId1"/>
</worksheet>
</file>

<file path=xl/worksheets/sheet69.xml><?xml version="1.0" encoding="utf-8"?>
<worksheet xmlns="http://schemas.openxmlformats.org/spreadsheetml/2006/main" xmlns:r="http://schemas.openxmlformats.org/officeDocument/2006/relationships">
  <sheetPr>
    <tabColor rgb="FFFFFF00"/>
  </sheetPr>
  <dimension ref="A2:K18"/>
  <sheetViews>
    <sheetView zoomScaleSheetLayoutView="66" workbookViewId="0">
      <selection activeCell="F14" sqref="F14:G1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382</v>
      </c>
      <c r="B3" s="641"/>
      <c r="C3" s="641"/>
      <c r="D3" s="641"/>
      <c r="E3" s="641"/>
      <c r="F3" s="641"/>
      <c r="G3" s="641"/>
    </row>
    <row r="4" spans="1:7" ht="41.2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3.25" customHeight="1">
      <c r="A10" s="695" t="s">
        <v>685</v>
      </c>
      <c r="B10" s="695"/>
      <c r="C10" s="695"/>
      <c r="D10" s="695"/>
      <c r="E10" s="222">
        <f>'мягкий инвентарь,'!G25</f>
        <v>299200</v>
      </c>
      <c r="F10" s="222">
        <f>'мягкий инвентарь,'!J25</f>
        <v>348000</v>
      </c>
      <c r="G10" s="281">
        <f>'мягкий инвентарь,'!M25</f>
        <v>550800</v>
      </c>
    </row>
    <row r="11" spans="1:7" ht="12.75" customHeight="1">
      <c r="A11" s="599" t="s">
        <v>2</v>
      </c>
      <c r="B11" s="599"/>
      <c r="C11" s="599"/>
      <c r="D11" s="599"/>
      <c r="E11" s="5">
        <f>SUM(E10)</f>
        <v>299200</v>
      </c>
      <c r="F11" s="77">
        <f t="shared" ref="F11:G11" si="0">SUM(F10)</f>
        <v>348000</v>
      </c>
      <c r="G11" s="77">
        <f t="shared" si="0"/>
        <v>550800</v>
      </c>
    </row>
    <row r="12" spans="1:7" ht="12.75" customHeight="1">
      <c r="A12" s="599" t="s">
        <v>3</v>
      </c>
      <c r="B12" s="599"/>
      <c r="C12" s="599"/>
      <c r="D12" s="599"/>
      <c r="E12" s="5">
        <f>E11/1000</f>
        <v>299.2</v>
      </c>
      <c r="F12" s="5">
        <f>F11/1000</f>
        <v>348</v>
      </c>
      <c r="G12" s="5">
        <f>G11/1000</f>
        <v>550.79999999999995</v>
      </c>
    </row>
    <row r="13" spans="1:7">
      <c r="A13" s="668"/>
      <c r="B13" s="668"/>
    </row>
    <row r="14" spans="1:7" ht="15.75">
      <c r="A14" s="3" t="s">
        <v>4</v>
      </c>
      <c r="B14" s="3"/>
      <c r="C14" s="27"/>
      <c r="D14" s="27"/>
      <c r="E14" s="3"/>
      <c r="F14" s="594" t="s">
        <v>445</v>
      </c>
      <c r="G14" s="594"/>
    </row>
    <row r="15" spans="1:7" ht="15.75" customHeight="1">
      <c r="A15" s="3"/>
      <c r="B15" s="3"/>
      <c r="C15" s="593" t="s">
        <v>5</v>
      </c>
      <c r="D15" s="593"/>
      <c r="E15" s="3"/>
      <c r="F15" s="593" t="s">
        <v>6</v>
      </c>
      <c r="G15" s="593"/>
    </row>
    <row r="16" spans="1:7" ht="15.75">
      <c r="A16" s="3"/>
      <c r="B16" s="3"/>
      <c r="C16" s="3"/>
      <c r="D16" s="3"/>
      <c r="E16" s="3"/>
      <c r="F16" s="3"/>
      <c r="G16" s="3"/>
    </row>
    <row r="17" spans="1:11" ht="15.75">
      <c r="A17" s="3" t="s">
        <v>7</v>
      </c>
      <c r="B17" s="3"/>
      <c r="C17" s="27"/>
      <c r="D17" s="27"/>
      <c r="E17" s="3"/>
      <c r="F17" s="594" t="s">
        <v>446</v>
      </c>
      <c r="G17" s="594"/>
    </row>
    <row r="18" spans="1:11" ht="15.75">
      <c r="A18" s="9"/>
      <c r="B18" s="9"/>
      <c r="C18" s="593" t="s">
        <v>5</v>
      </c>
      <c r="D18" s="593"/>
      <c r="E18" s="3"/>
      <c r="F18" s="593" t="s">
        <v>6</v>
      </c>
      <c r="G18" s="593"/>
      <c r="K18" t="s">
        <v>22</v>
      </c>
    </row>
  </sheetData>
  <sheetProtection selectLockedCells="1" selectUnlockedCells="1"/>
  <mergeCells count="20">
    <mergeCell ref="A2:G2"/>
    <mergeCell ref="A3:G3"/>
    <mergeCell ref="A4:G4"/>
    <mergeCell ref="A5:G5"/>
    <mergeCell ref="A6:G6"/>
    <mergeCell ref="A7:F7"/>
    <mergeCell ref="A8:D9"/>
    <mergeCell ref="E8:E9"/>
    <mergeCell ref="F8:F9"/>
    <mergeCell ref="G8:G9"/>
    <mergeCell ref="A10:D10"/>
    <mergeCell ref="F17:G17"/>
    <mergeCell ref="C18:D18"/>
    <mergeCell ref="F18:G18"/>
    <mergeCell ref="A11:D11"/>
    <mergeCell ref="A12:D12"/>
    <mergeCell ref="A13:B13"/>
    <mergeCell ref="F14:G14"/>
    <mergeCell ref="C15:D15"/>
    <mergeCell ref="F15:G1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00FFFF"/>
  </sheetPr>
  <dimension ref="A1:I38"/>
  <sheetViews>
    <sheetView view="pageBreakPreview" zoomScale="66" zoomScaleSheetLayoutView="66" workbookViewId="0">
      <selection activeCell="G13" sqref="G13"/>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359</v>
      </c>
      <c r="B3" s="616"/>
      <c r="C3" s="616"/>
      <c r="D3" s="616"/>
      <c r="E3" s="616"/>
      <c r="F3" s="616"/>
      <c r="G3" s="616"/>
    </row>
    <row r="4" spans="1:9" ht="35.2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3"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s="82" customFormat="1" ht="32.25" customHeight="1">
      <c r="A12" s="604" t="s">
        <v>8</v>
      </c>
      <c r="B12" s="604"/>
      <c r="C12" s="604"/>
      <c r="D12" s="604"/>
      <c r="E12" s="503" t="s">
        <v>996</v>
      </c>
      <c r="F12" s="503" t="s">
        <v>997</v>
      </c>
      <c r="G12" s="503" t="s">
        <v>998</v>
      </c>
    </row>
    <row r="13" spans="1:9" s="82" customFormat="1" ht="129" customHeight="1">
      <c r="A13" s="592" t="s">
        <v>674</v>
      </c>
      <c r="B13" s="592"/>
      <c r="C13" s="592"/>
      <c r="D13" s="592"/>
      <c r="E13" s="222">
        <v>13700</v>
      </c>
      <c r="F13" s="222">
        <v>13700</v>
      </c>
      <c r="G13" s="222">
        <v>13700</v>
      </c>
    </row>
    <row r="14" spans="1:9" s="82" customFormat="1" ht="16.5" customHeight="1">
      <c r="A14" s="599" t="s">
        <v>2</v>
      </c>
      <c r="B14" s="599"/>
      <c r="C14" s="599"/>
      <c r="D14" s="599"/>
      <c r="E14" s="47">
        <f>SUM(E13:E13)</f>
        <v>13700</v>
      </c>
      <c r="F14" s="47">
        <f>SUM(F13:F13)</f>
        <v>13700</v>
      </c>
      <c r="G14" s="47">
        <f>SUM(G13:G13)</f>
        <v>13700</v>
      </c>
    </row>
    <row r="15" spans="1:9" s="82" customFormat="1" ht="15.75">
      <c r="A15" s="599" t="s">
        <v>3</v>
      </c>
      <c r="B15" s="599"/>
      <c r="C15" s="599"/>
      <c r="D15" s="599"/>
      <c r="E15" s="47">
        <f>E14/1000</f>
        <v>13.7</v>
      </c>
      <c r="F15" s="47">
        <f>F14/1000</f>
        <v>13.7</v>
      </c>
      <c r="G15" s="47">
        <f>G14/1000</f>
        <v>13.7</v>
      </c>
    </row>
    <row r="16" spans="1:9" s="82" customFormat="1" ht="15.75">
      <c r="A16" s="600" t="s">
        <v>411</v>
      </c>
      <c r="B16" s="601"/>
      <c r="C16" s="601"/>
      <c r="D16" s="602"/>
      <c r="E16" s="80"/>
      <c r="F16" s="80"/>
      <c r="G16" s="80"/>
      <c r="H16" s="8"/>
    </row>
    <row r="17" spans="1:8" s="82" customFormat="1" ht="15.75">
      <c r="A17" s="595" t="s">
        <v>412</v>
      </c>
      <c r="B17" s="596"/>
      <c r="C17" s="596"/>
      <c r="D17" s="597"/>
      <c r="E17" s="80">
        <v>3000</v>
      </c>
      <c r="F17" s="80">
        <v>3000</v>
      </c>
      <c r="G17" s="80">
        <v>3000</v>
      </c>
      <c r="H17" s="8"/>
    </row>
    <row r="18" spans="1:8" s="82" customFormat="1" ht="15.75">
      <c r="A18" s="595" t="s">
        <v>413</v>
      </c>
      <c r="B18" s="596"/>
      <c r="C18" s="596"/>
      <c r="D18" s="597"/>
      <c r="E18" s="80">
        <v>3500</v>
      </c>
      <c r="F18" s="80">
        <v>3500</v>
      </c>
      <c r="G18" s="80">
        <v>3500</v>
      </c>
      <c r="H18" s="8"/>
    </row>
    <row r="19" spans="1:8" s="82" customFormat="1" ht="15.75">
      <c r="A19" s="595" t="s">
        <v>414</v>
      </c>
      <c r="B19" s="596"/>
      <c r="C19" s="596"/>
      <c r="D19" s="597"/>
      <c r="E19" s="80">
        <v>7200</v>
      </c>
      <c r="F19" s="80">
        <v>7200</v>
      </c>
      <c r="G19" s="80">
        <v>7200</v>
      </c>
      <c r="H19" s="8"/>
    </row>
    <row r="20" spans="1:8" ht="15.75">
      <c r="A20" s="9"/>
      <c r="B20" s="9"/>
      <c r="C20" s="9"/>
      <c r="D20" s="9"/>
      <c r="E20" s="9"/>
      <c r="F20" s="9"/>
      <c r="G20" s="14"/>
    </row>
    <row r="21" spans="1:8" ht="15.75">
      <c r="A21" s="9"/>
      <c r="B21" s="9"/>
      <c r="C21" s="9"/>
      <c r="D21" s="9"/>
      <c r="E21" s="9"/>
      <c r="F21" s="9"/>
      <c r="G21" s="14"/>
    </row>
    <row r="22" spans="1:8" ht="15.75">
      <c r="A22" s="9"/>
      <c r="B22" s="9"/>
      <c r="C22" s="9"/>
      <c r="D22" s="9"/>
      <c r="E22" s="9"/>
      <c r="F22" s="9"/>
      <c r="G22" s="14"/>
    </row>
    <row r="23" spans="1:8" ht="15.75">
      <c r="A23" s="3" t="s">
        <v>4</v>
      </c>
      <c r="B23" s="3"/>
      <c r="C23" s="27"/>
      <c r="D23" s="27"/>
      <c r="E23" s="3"/>
      <c r="F23" s="594" t="s">
        <v>445</v>
      </c>
      <c r="G23" s="594"/>
      <c r="H23" s="9"/>
    </row>
    <row r="24" spans="1:8" ht="15.75">
      <c r="A24" s="3"/>
      <c r="B24" s="3"/>
      <c r="C24" s="593" t="s">
        <v>5</v>
      </c>
      <c r="D24" s="593"/>
      <c r="E24" s="3"/>
      <c r="F24" s="593" t="s">
        <v>6</v>
      </c>
      <c r="G24" s="593"/>
      <c r="H24" s="9"/>
    </row>
    <row r="25" spans="1:8" ht="15.75">
      <c r="A25" s="3"/>
      <c r="B25" s="3"/>
      <c r="C25" s="3"/>
      <c r="D25" s="3"/>
      <c r="E25" s="3"/>
      <c r="F25" s="3"/>
      <c r="G25" s="3"/>
      <c r="H25" s="9"/>
    </row>
    <row r="26" spans="1:8" ht="15.75">
      <c r="A26" s="3" t="s">
        <v>7</v>
      </c>
      <c r="B26" s="3"/>
      <c r="C26" s="27"/>
      <c r="D26" s="27"/>
      <c r="E26" s="3"/>
      <c r="F26" s="594" t="s">
        <v>446</v>
      </c>
      <c r="G26" s="594"/>
      <c r="H26" s="9"/>
    </row>
    <row r="27" spans="1:8" ht="15.75">
      <c r="A27" s="9"/>
      <c r="B27" s="9"/>
      <c r="C27" s="593" t="s">
        <v>5</v>
      </c>
      <c r="D27" s="593"/>
      <c r="E27" s="3"/>
      <c r="F27" s="593" t="s">
        <v>6</v>
      </c>
      <c r="G27" s="593"/>
      <c r="H27" s="9"/>
    </row>
    <row r="28" spans="1:8" ht="15.75">
      <c r="A28" s="9"/>
      <c r="B28" s="9"/>
      <c r="C28" s="9"/>
      <c r="D28" s="9"/>
      <c r="E28" s="9"/>
      <c r="F28" s="9"/>
    </row>
    <row r="29" spans="1:8" ht="15.75">
      <c r="A29" s="9"/>
      <c r="B29" s="9"/>
      <c r="C29" s="9"/>
      <c r="D29" s="9"/>
      <c r="E29" s="9"/>
      <c r="F29" s="9"/>
    </row>
    <row r="30" spans="1:8" ht="15.75">
      <c r="A30" s="9"/>
      <c r="B30" s="9"/>
      <c r="C30" s="9"/>
      <c r="D30" s="9"/>
      <c r="E30" s="9"/>
      <c r="F30" s="9"/>
    </row>
    <row r="31" spans="1:8" ht="15">
      <c r="A31" s="13"/>
      <c r="B31" s="13"/>
      <c r="C31" s="13"/>
      <c r="D31" s="13"/>
      <c r="E31" s="13"/>
      <c r="F31" s="13"/>
    </row>
    <row r="32" spans="1:8" ht="15">
      <c r="A32" s="14"/>
      <c r="B32" s="14"/>
      <c r="C32" s="14"/>
      <c r="D32" s="14"/>
      <c r="E32" s="14"/>
      <c r="F32" s="14"/>
    </row>
    <row r="33" spans="1:6" ht="15">
      <c r="A33" s="14"/>
      <c r="B33" s="14"/>
      <c r="C33" s="14"/>
      <c r="D33" s="14"/>
      <c r="E33" s="14"/>
      <c r="F33" s="14"/>
    </row>
    <row r="34" spans="1:6" ht="15">
      <c r="A34" s="14"/>
      <c r="B34" s="14"/>
      <c r="C34" s="14"/>
      <c r="D34" s="14"/>
      <c r="E34" s="14"/>
      <c r="F34" s="14"/>
    </row>
    <row r="35" spans="1:6" ht="15">
      <c r="F35" s="14"/>
    </row>
    <row r="36" spans="1:6" ht="15">
      <c r="F36" s="14"/>
    </row>
    <row r="37" spans="1:6" ht="15">
      <c r="F37" s="14"/>
    </row>
    <row r="38" spans="1:6" ht="15">
      <c r="F38" s="14"/>
    </row>
  </sheetData>
  <sheetProtection selectLockedCells="1" selectUnlockedCells="1"/>
  <mergeCells count="21">
    <mergeCell ref="A2:G2"/>
    <mergeCell ref="A3:G3"/>
    <mergeCell ref="A4:G4"/>
    <mergeCell ref="A5:G5"/>
    <mergeCell ref="A13:D13"/>
    <mergeCell ref="A16:D16"/>
    <mergeCell ref="A17:D17"/>
    <mergeCell ref="A18:D18"/>
    <mergeCell ref="A6:G6"/>
    <mergeCell ref="A7:F7"/>
    <mergeCell ref="A8:F8"/>
    <mergeCell ref="A12:D12"/>
    <mergeCell ref="A15:D15"/>
    <mergeCell ref="A14:D14"/>
    <mergeCell ref="A19:D19"/>
    <mergeCell ref="C27:D27"/>
    <mergeCell ref="F27:G27"/>
    <mergeCell ref="F23:G23"/>
    <mergeCell ref="C24:D24"/>
    <mergeCell ref="F24:G24"/>
    <mergeCell ref="F26:G26"/>
  </mergeCells>
  <phoneticPr fontId="15" type="noConversion"/>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tabColor rgb="FFFFFF00"/>
  </sheetPr>
  <dimension ref="A2:K18"/>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383</v>
      </c>
      <c r="B3" s="641"/>
      <c r="C3" s="641"/>
      <c r="D3" s="641"/>
      <c r="E3" s="641"/>
      <c r="F3" s="641"/>
      <c r="G3" s="641"/>
    </row>
    <row r="4" spans="1:7" ht="33"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66" t="s">
        <v>706</v>
      </c>
      <c r="B10" s="865"/>
      <c r="C10" s="865"/>
      <c r="D10" s="866"/>
      <c r="E10" s="79">
        <f>прочие!E42+канцелярка.!E32</f>
        <v>208340.63</v>
      </c>
      <c r="F10" s="79">
        <f>прочие!H42+канцелярка.!H32</f>
        <v>427194.14</v>
      </c>
      <c r="G10" s="81">
        <f>прочие!K42+канцелярка.!K32</f>
        <v>432315</v>
      </c>
    </row>
    <row r="11" spans="1:7" ht="12.75" customHeight="1">
      <c r="A11" s="599" t="s">
        <v>2</v>
      </c>
      <c r="B11" s="599"/>
      <c r="C11" s="599"/>
      <c r="D11" s="599"/>
      <c r="E11" s="5">
        <f>SUM(E10)</f>
        <v>208340.63</v>
      </c>
      <c r="F11" s="77">
        <f t="shared" ref="F11:G11" si="0">SUM(F10)</f>
        <v>427194.14</v>
      </c>
      <c r="G11" s="77">
        <f t="shared" si="0"/>
        <v>432315</v>
      </c>
    </row>
    <row r="12" spans="1:7" ht="12.75" customHeight="1">
      <c r="A12" s="599" t="s">
        <v>3</v>
      </c>
      <c r="B12" s="599"/>
      <c r="C12" s="599"/>
      <c r="D12" s="599"/>
      <c r="E12" s="5">
        <f>E11/1000</f>
        <v>208.34063</v>
      </c>
      <c r="F12" s="5">
        <f>F11/1000</f>
        <v>427.19414</v>
      </c>
      <c r="G12" s="5">
        <f>G11/1000</f>
        <v>432.315</v>
      </c>
    </row>
    <row r="13" spans="1:7">
      <c r="A13" s="668"/>
      <c r="B13" s="668"/>
    </row>
    <row r="14" spans="1:7" ht="15.75">
      <c r="A14" s="3" t="s">
        <v>4</v>
      </c>
      <c r="B14" s="3"/>
      <c r="C14" s="27"/>
      <c r="D14" s="27"/>
      <c r="E14" s="3"/>
      <c r="F14" s="594" t="s">
        <v>445</v>
      </c>
      <c r="G14" s="594"/>
    </row>
    <row r="15" spans="1:7" ht="15.75" customHeight="1">
      <c r="A15" s="3"/>
      <c r="B15" s="3"/>
      <c r="C15" s="593" t="s">
        <v>5</v>
      </c>
      <c r="D15" s="593"/>
      <c r="E15" s="3"/>
      <c r="F15" s="593" t="s">
        <v>6</v>
      </c>
      <c r="G15" s="593"/>
    </row>
    <row r="16" spans="1:7" ht="15.75">
      <c r="A16" s="3"/>
      <c r="B16" s="3"/>
      <c r="C16" s="3"/>
      <c r="D16" s="3"/>
      <c r="E16" s="3"/>
      <c r="F16" s="3"/>
      <c r="G16" s="3"/>
    </row>
    <row r="17" spans="1:11" ht="15.75">
      <c r="A17" s="3" t="s">
        <v>7</v>
      </c>
      <c r="B17" s="3"/>
      <c r="C17" s="27"/>
      <c r="D17" s="27"/>
      <c r="E17" s="3"/>
      <c r="F17" s="594" t="s">
        <v>446</v>
      </c>
      <c r="G17" s="594"/>
    </row>
    <row r="18" spans="1:11" ht="15.75">
      <c r="A18" s="9"/>
      <c r="B18" s="9"/>
      <c r="C18" s="593" t="s">
        <v>5</v>
      </c>
      <c r="D18" s="593"/>
      <c r="E18" s="3"/>
      <c r="F18" s="593" t="s">
        <v>6</v>
      </c>
      <c r="G18" s="593"/>
      <c r="K18" t="s">
        <v>22</v>
      </c>
    </row>
  </sheetData>
  <sheetProtection selectLockedCells="1" selectUnlockedCells="1"/>
  <mergeCells count="20">
    <mergeCell ref="A2:G2"/>
    <mergeCell ref="A3:G3"/>
    <mergeCell ref="A4:G4"/>
    <mergeCell ref="A5:G5"/>
    <mergeCell ref="A6:G6"/>
    <mergeCell ref="A7:F7"/>
    <mergeCell ref="A8:D9"/>
    <mergeCell ref="E8:E9"/>
    <mergeCell ref="F8:F9"/>
    <mergeCell ref="G8:G9"/>
    <mergeCell ref="A10:D10"/>
    <mergeCell ref="F17:G17"/>
    <mergeCell ref="C18:D18"/>
    <mergeCell ref="F18:G18"/>
    <mergeCell ref="A11:D11"/>
    <mergeCell ref="A12:D12"/>
    <mergeCell ref="A13:B13"/>
    <mergeCell ref="F14:G14"/>
    <mergeCell ref="C15:D15"/>
    <mergeCell ref="F15:G15"/>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71.xml><?xml version="1.0" encoding="utf-8"?>
<worksheet xmlns="http://schemas.openxmlformats.org/spreadsheetml/2006/main" xmlns:r="http://schemas.openxmlformats.org/officeDocument/2006/relationships">
  <sheetPr>
    <tabColor rgb="FFFFFF00"/>
  </sheetPr>
  <dimension ref="A2:K71"/>
  <sheetViews>
    <sheetView workbookViewId="0">
      <selection activeCell="D12" sqref="D12"/>
    </sheetView>
  </sheetViews>
  <sheetFormatPr defaultRowHeight="12.75"/>
  <cols>
    <col min="1" max="1" width="25.5703125" style="82" customWidth="1"/>
    <col min="2" max="4" width="9.140625" style="82"/>
    <col min="5" max="5" width="12.140625" style="82" customWidth="1"/>
    <col min="6" max="7" width="9.140625" style="82"/>
    <col min="8" max="8" width="12.5703125" style="82" customWidth="1"/>
    <col min="9" max="10" width="9.140625" style="82"/>
    <col min="11" max="11" width="12.140625" style="82" customWidth="1"/>
    <col min="12" max="16384" width="9.140625" style="82"/>
  </cols>
  <sheetData>
    <row r="2" spans="1:11" ht="15.75">
      <c r="A2" s="605" t="s">
        <v>0</v>
      </c>
      <c r="B2" s="605"/>
      <c r="C2" s="605"/>
      <c r="D2" s="605"/>
      <c r="E2" s="605"/>
      <c r="F2" s="605"/>
      <c r="G2" s="605"/>
      <c r="H2" s="605"/>
      <c r="I2" s="605"/>
      <c r="J2" s="605"/>
      <c r="K2" s="605"/>
    </row>
    <row r="3" spans="1:11" ht="15.75">
      <c r="A3" s="603" t="s">
        <v>707</v>
      </c>
      <c r="B3" s="603"/>
      <c r="C3" s="603"/>
      <c r="D3" s="603"/>
      <c r="E3" s="603"/>
      <c r="F3" s="603"/>
      <c r="G3" s="603"/>
      <c r="H3" s="603"/>
      <c r="I3" s="603"/>
      <c r="J3" s="603"/>
      <c r="K3" s="603"/>
    </row>
    <row r="4" spans="1:11" ht="15.75">
      <c r="A4" s="641" t="s">
        <v>688</v>
      </c>
      <c r="B4" s="641"/>
      <c r="C4" s="641"/>
      <c r="D4" s="641"/>
      <c r="E4" s="641"/>
      <c r="F4" s="641"/>
      <c r="G4" s="641"/>
      <c r="H4" s="641"/>
      <c r="I4" s="641"/>
      <c r="J4" s="641"/>
      <c r="K4" s="641"/>
    </row>
    <row r="5" spans="1:11">
      <c r="A5" s="737" t="s">
        <v>1</v>
      </c>
      <c r="B5" s="737"/>
      <c r="C5" s="737"/>
      <c r="D5" s="737"/>
      <c r="E5" s="737"/>
      <c r="F5" s="737"/>
      <c r="G5" s="737"/>
      <c r="H5" s="737"/>
      <c r="I5" s="737"/>
      <c r="J5" s="737"/>
      <c r="K5" s="737"/>
    </row>
    <row r="6" spans="1:11" ht="15.75">
      <c r="A6" s="603" t="s">
        <v>904</v>
      </c>
      <c r="B6" s="603"/>
      <c r="C6" s="603"/>
      <c r="D6" s="603"/>
      <c r="E6" s="603"/>
      <c r="F6" s="603"/>
      <c r="G6" s="603"/>
      <c r="H6" s="603"/>
      <c r="I6" s="603"/>
      <c r="J6" s="603"/>
      <c r="K6" s="603"/>
    </row>
    <row r="7" spans="1:11" ht="15.75">
      <c r="A7" s="603"/>
      <c r="B7" s="603"/>
      <c r="C7" s="603"/>
      <c r="D7" s="603"/>
      <c r="E7" s="603"/>
      <c r="F7" s="603"/>
      <c r="G7" s="603"/>
      <c r="H7" s="603"/>
    </row>
    <row r="9" spans="1:11" ht="44.25" customHeight="1">
      <c r="A9" s="867" t="s">
        <v>8</v>
      </c>
      <c r="B9" s="659" t="s">
        <v>11</v>
      </c>
      <c r="C9" s="741" t="s">
        <v>1008</v>
      </c>
      <c r="D9" s="741"/>
      <c r="E9" s="741"/>
      <c r="F9" s="741" t="s">
        <v>1009</v>
      </c>
      <c r="G9" s="741"/>
      <c r="H9" s="741"/>
      <c r="I9" s="741" t="s">
        <v>1010</v>
      </c>
      <c r="J9" s="741"/>
      <c r="K9" s="741"/>
    </row>
    <row r="10" spans="1:11" ht="15.75">
      <c r="A10" s="867"/>
      <c r="B10" s="659"/>
      <c r="C10" s="26" t="s">
        <v>12</v>
      </c>
      <c r="D10" s="26" t="s">
        <v>13</v>
      </c>
      <c r="E10" s="26" t="s">
        <v>476</v>
      </c>
      <c r="F10" s="26" t="s">
        <v>12</v>
      </c>
      <c r="G10" s="26" t="s">
        <v>13</v>
      </c>
      <c r="H10" s="26" t="s">
        <v>476</v>
      </c>
      <c r="I10" s="26" t="s">
        <v>12</v>
      </c>
      <c r="J10" s="26" t="s">
        <v>13</v>
      </c>
      <c r="K10" s="26" t="s">
        <v>476</v>
      </c>
    </row>
    <row r="11" spans="1:11" ht="35.25" customHeight="1">
      <c r="A11" s="325" t="s">
        <v>708</v>
      </c>
      <c r="B11" s="326" t="s">
        <v>589</v>
      </c>
      <c r="C11" s="327">
        <v>30</v>
      </c>
      <c r="D11" s="328">
        <v>420</v>
      </c>
      <c r="E11" s="328">
        <f t="shared" ref="E11:E41" si="0">C11*D11</f>
        <v>12600</v>
      </c>
      <c r="F11" s="327">
        <v>60</v>
      </c>
      <c r="G11" s="328">
        <v>420</v>
      </c>
      <c r="H11" s="328">
        <f t="shared" ref="H11:H41" si="1">F11*G11</f>
        <v>25200</v>
      </c>
      <c r="I11" s="327">
        <v>50</v>
      </c>
      <c r="J11" s="328">
        <v>420</v>
      </c>
      <c r="K11" s="328">
        <f>I11*J11</f>
        <v>21000</v>
      </c>
    </row>
    <row r="12" spans="1:11" ht="39" customHeight="1">
      <c r="A12" s="329" t="s">
        <v>709</v>
      </c>
      <c r="B12" s="330" t="s">
        <v>589</v>
      </c>
      <c r="C12" s="330">
        <v>20</v>
      </c>
      <c r="D12" s="331">
        <v>350</v>
      </c>
      <c r="E12" s="328">
        <f t="shared" si="0"/>
        <v>7000</v>
      </c>
      <c r="F12" s="330">
        <v>100</v>
      </c>
      <c r="G12" s="331">
        <v>350</v>
      </c>
      <c r="H12" s="328">
        <f t="shared" si="1"/>
        <v>35000</v>
      </c>
      <c r="I12" s="330">
        <v>60</v>
      </c>
      <c r="J12" s="331">
        <v>350</v>
      </c>
      <c r="K12" s="328">
        <f>I12*J12</f>
        <v>21000</v>
      </c>
    </row>
    <row r="13" spans="1:11" ht="39" customHeight="1">
      <c r="A13" s="332" t="s">
        <v>635</v>
      </c>
      <c r="B13" s="326" t="s">
        <v>589</v>
      </c>
      <c r="C13" s="327">
        <v>5</v>
      </c>
      <c r="D13" s="328">
        <v>740</v>
      </c>
      <c r="E13" s="328">
        <f t="shared" si="0"/>
        <v>3700</v>
      </c>
      <c r="F13" s="327">
        <v>100</v>
      </c>
      <c r="G13" s="328">
        <v>740</v>
      </c>
      <c r="H13" s="328">
        <f t="shared" si="1"/>
        <v>74000</v>
      </c>
      <c r="I13" s="327">
        <v>50</v>
      </c>
      <c r="J13" s="328">
        <v>740</v>
      </c>
      <c r="K13" s="328">
        <f t="shared" ref="K13:K41" si="2">I13*J13</f>
        <v>37000</v>
      </c>
    </row>
    <row r="14" spans="1:11" s="10" customFormat="1" ht="22.5" customHeight="1">
      <c r="A14" s="333" t="s">
        <v>710</v>
      </c>
      <c r="B14" s="326" t="s">
        <v>589</v>
      </c>
      <c r="C14" s="326">
        <v>12</v>
      </c>
      <c r="D14" s="334">
        <v>300</v>
      </c>
      <c r="E14" s="328">
        <f t="shared" si="0"/>
        <v>3600</v>
      </c>
      <c r="F14" s="326">
        <v>12</v>
      </c>
      <c r="G14" s="334">
        <v>300</v>
      </c>
      <c r="H14" s="328">
        <f t="shared" si="1"/>
        <v>3600</v>
      </c>
      <c r="I14" s="326">
        <v>12</v>
      </c>
      <c r="J14" s="334">
        <v>300</v>
      </c>
      <c r="K14" s="328">
        <f t="shared" si="2"/>
        <v>3600</v>
      </c>
    </row>
    <row r="15" spans="1:11" s="10" customFormat="1" ht="20.25" customHeight="1">
      <c r="A15" s="333" t="s">
        <v>711</v>
      </c>
      <c r="B15" s="326" t="s">
        <v>589</v>
      </c>
      <c r="C15" s="326">
        <v>12</v>
      </c>
      <c r="D15" s="334">
        <v>450</v>
      </c>
      <c r="E15" s="328">
        <f t="shared" si="0"/>
        <v>5400</v>
      </c>
      <c r="F15" s="326">
        <v>12</v>
      </c>
      <c r="G15" s="334">
        <v>450</v>
      </c>
      <c r="H15" s="328">
        <f t="shared" si="1"/>
        <v>5400</v>
      </c>
      <c r="I15" s="326">
        <v>12</v>
      </c>
      <c r="J15" s="334">
        <v>450</v>
      </c>
      <c r="K15" s="328">
        <f t="shared" si="2"/>
        <v>5400</v>
      </c>
    </row>
    <row r="16" spans="1:11" s="10" customFormat="1" ht="29.25" customHeight="1">
      <c r="A16" s="333" t="s">
        <v>712</v>
      </c>
      <c r="B16" s="326" t="s">
        <v>589</v>
      </c>
      <c r="C16" s="326">
        <v>5</v>
      </c>
      <c r="D16" s="334">
        <v>2315</v>
      </c>
      <c r="E16" s="328">
        <f t="shared" si="0"/>
        <v>11575</v>
      </c>
      <c r="F16" s="326">
        <v>5</v>
      </c>
      <c r="G16" s="334">
        <v>2315</v>
      </c>
      <c r="H16" s="328">
        <f t="shared" si="1"/>
        <v>11575</v>
      </c>
      <c r="I16" s="326">
        <v>30</v>
      </c>
      <c r="J16" s="334">
        <v>2315</v>
      </c>
      <c r="K16" s="328">
        <f t="shared" si="2"/>
        <v>69450</v>
      </c>
    </row>
    <row r="17" spans="1:11" s="10" customFormat="1" ht="13.5" customHeight="1">
      <c r="A17" s="332" t="s">
        <v>713</v>
      </c>
      <c r="B17" s="326" t="s">
        <v>714</v>
      </c>
      <c r="C17" s="326">
        <v>300</v>
      </c>
      <c r="D17" s="334">
        <v>111</v>
      </c>
      <c r="E17" s="328">
        <f t="shared" si="0"/>
        <v>33300</v>
      </c>
      <c r="F17" s="326">
        <v>20</v>
      </c>
      <c r="G17" s="334">
        <v>111</v>
      </c>
      <c r="H17" s="328">
        <f t="shared" si="1"/>
        <v>2220</v>
      </c>
      <c r="I17" s="326">
        <v>50</v>
      </c>
      <c r="J17" s="334">
        <v>111</v>
      </c>
      <c r="K17" s="328">
        <f t="shared" si="2"/>
        <v>5550</v>
      </c>
    </row>
    <row r="18" spans="1:11" s="10" customFormat="1" ht="33.75" customHeight="1">
      <c r="A18" s="332" t="s">
        <v>715</v>
      </c>
      <c r="B18" s="326" t="s">
        <v>589</v>
      </c>
      <c r="C18" s="326">
        <v>15</v>
      </c>
      <c r="D18" s="334">
        <v>40</v>
      </c>
      <c r="E18" s="328">
        <f t="shared" si="0"/>
        <v>600</v>
      </c>
      <c r="F18" s="326">
        <v>15</v>
      </c>
      <c r="G18" s="334">
        <v>40</v>
      </c>
      <c r="H18" s="328">
        <f t="shared" si="1"/>
        <v>600</v>
      </c>
      <c r="I18" s="326">
        <v>15</v>
      </c>
      <c r="J18" s="334">
        <v>40</v>
      </c>
      <c r="K18" s="328">
        <f t="shared" si="2"/>
        <v>600</v>
      </c>
    </row>
    <row r="19" spans="1:11" s="10" customFormat="1" ht="27" customHeight="1">
      <c r="A19" s="332" t="s">
        <v>716</v>
      </c>
      <c r="B19" s="326" t="s">
        <v>589</v>
      </c>
      <c r="C19" s="326">
        <v>25</v>
      </c>
      <c r="D19" s="334">
        <v>145</v>
      </c>
      <c r="E19" s="328">
        <f t="shared" si="0"/>
        <v>3625</v>
      </c>
      <c r="F19" s="326">
        <v>25</v>
      </c>
      <c r="G19" s="334">
        <v>145</v>
      </c>
      <c r="H19" s="328">
        <f t="shared" si="1"/>
        <v>3625</v>
      </c>
      <c r="I19" s="326">
        <v>25</v>
      </c>
      <c r="J19" s="334">
        <v>145</v>
      </c>
      <c r="K19" s="328">
        <f t="shared" si="2"/>
        <v>3625</v>
      </c>
    </row>
    <row r="20" spans="1:11" s="10" customFormat="1" ht="30.75" customHeight="1">
      <c r="A20" s="329" t="s">
        <v>717</v>
      </c>
      <c r="B20" s="326" t="s">
        <v>589</v>
      </c>
      <c r="C20" s="326">
        <v>25</v>
      </c>
      <c r="D20" s="334">
        <v>100</v>
      </c>
      <c r="E20" s="328">
        <f t="shared" si="0"/>
        <v>2500</v>
      </c>
      <c r="F20" s="326">
        <v>25</v>
      </c>
      <c r="G20" s="334">
        <v>100</v>
      </c>
      <c r="H20" s="328">
        <f t="shared" si="1"/>
        <v>2500</v>
      </c>
      <c r="I20" s="326">
        <v>25</v>
      </c>
      <c r="J20" s="334">
        <v>100</v>
      </c>
      <c r="K20" s="328">
        <f t="shared" si="2"/>
        <v>2500</v>
      </c>
    </row>
    <row r="21" spans="1:11" s="10" customFormat="1" ht="30.75" customHeight="1">
      <c r="A21" s="332" t="s">
        <v>718</v>
      </c>
      <c r="B21" s="326" t="s">
        <v>638</v>
      </c>
      <c r="C21" s="326">
        <v>30</v>
      </c>
      <c r="D21" s="334">
        <v>175</v>
      </c>
      <c r="E21" s="328">
        <f t="shared" si="0"/>
        <v>5250</v>
      </c>
      <c r="F21" s="326">
        <v>30</v>
      </c>
      <c r="G21" s="334">
        <v>175</v>
      </c>
      <c r="H21" s="328">
        <f t="shared" si="1"/>
        <v>5250</v>
      </c>
      <c r="I21" s="326">
        <v>30</v>
      </c>
      <c r="J21" s="334">
        <v>175</v>
      </c>
      <c r="K21" s="328">
        <f t="shared" si="2"/>
        <v>5250</v>
      </c>
    </row>
    <row r="22" spans="1:11" s="10" customFormat="1" ht="15" customHeight="1">
      <c r="A22" s="332" t="s">
        <v>719</v>
      </c>
      <c r="B22" s="326" t="s">
        <v>589</v>
      </c>
      <c r="C22" s="326">
        <v>30</v>
      </c>
      <c r="D22" s="334">
        <v>60</v>
      </c>
      <c r="E22" s="328">
        <f t="shared" si="0"/>
        <v>1800</v>
      </c>
      <c r="F22" s="326">
        <v>30</v>
      </c>
      <c r="G22" s="334">
        <v>60</v>
      </c>
      <c r="H22" s="328">
        <f t="shared" si="1"/>
        <v>1800</v>
      </c>
      <c r="I22" s="326">
        <v>30</v>
      </c>
      <c r="J22" s="334">
        <v>60</v>
      </c>
      <c r="K22" s="328">
        <f t="shared" si="2"/>
        <v>1800</v>
      </c>
    </row>
    <row r="23" spans="1:11" s="10" customFormat="1" ht="13.5" customHeight="1">
      <c r="A23" s="332" t="s">
        <v>720</v>
      </c>
      <c r="B23" s="326" t="s">
        <v>589</v>
      </c>
      <c r="C23" s="326">
        <v>30</v>
      </c>
      <c r="D23" s="334">
        <v>30</v>
      </c>
      <c r="E23" s="328">
        <f t="shared" si="0"/>
        <v>900</v>
      </c>
      <c r="F23" s="326">
        <v>30</v>
      </c>
      <c r="G23" s="334">
        <v>30</v>
      </c>
      <c r="H23" s="328">
        <f t="shared" si="1"/>
        <v>900</v>
      </c>
      <c r="I23" s="326">
        <v>30</v>
      </c>
      <c r="J23" s="334">
        <v>30</v>
      </c>
      <c r="K23" s="328">
        <f t="shared" si="2"/>
        <v>900</v>
      </c>
    </row>
    <row r="24" spans="1:11" s="10" customFormat="1" ht="19.5" customHeight="1">
      <c r="A24" s="332" t="s">
        <v>626</v>
      </c>
      <c r="B24" s="326" t="s">
        <v>589</v>
      </c>
      <c r="C24" s="326">
        <v>100</v>
      </c>
      <c r="D24" s="334">
        <v>7</v>
      </c>
      <c r="E24" s="328">
        <f t="shared" si="0"/>
        <v>700</v>
      </c>
      <c r="F24" s="326">
        <v>100</v>
      </c>
      <c r="G24" s="334">
        <v>7</v>
      </c>
      <c r="H24" s="328">
        <f t="shared" si="1"/>
        <v>700</v>
      </c>
      <c r="I24" s="326">
        <v>100</v>
      </c>
      <c r="J24" s="334">
        <v>7</v>
      </c>
      <c r="K24" s="328">
        <f t="shared" si="2"/>
        <v>700</v>
      </c>
    </row>
    <row r="25" spans="1:11" s="10" customFormat="1" ht="12" customHeight="1">
      <c r="A25" s="332" t="s">
        <v>721</v>
      </c>
      <c r="B25" s="326" t="s">
        <v>589</v>
      </c>
      <c r="C25" s="326">
        <v>25</v>
      </c>
      <c r="D25" s="334">
        <v>18</v>
      </c>
      <c r="E25" s="328">
        <f t="shared" si="0"/>
        <v>450</v>
      </c>
      <c r="F25" s="326">
        <v>25</v>
      </c>
      <c r="G25" s="334">
        <v>18</v>
      </c>
      <c r="H25" s="328">
        <f t="shared" si="1"/>
        <v>450</v>
      </c>
      <c r="I25" s="326">
        <v>25</v>
      </c>
      <c r="J25" s="334">
        <v>18</v>
      </c>
      <c r="K25" s="328">
        <f t="shared" si="2"/>
        <v>450</v>
      </c>
    </row>
    <row r="26" spans="1:11" s="10" customFormat="1" ht="15">
      <c r="A26" s="332" t="s">
        <v>722</v>
      </c>
      <c r="B26" s="326" t="s">
        <v>589</v>
      </c>
      <c r="C26" s="326">
        <v>30</v>
      </c>
      <c r="D26" s="334">
        <v>200</v>
      </c>
      <c r="E26" s="328">
        <f t="shared" si="0"/>
        <v>6000</v>
      </c>
      <c r="F26" s="326">
        <v>30</v>
      </c>
      <c r="G26" s="334">
        <v>200</v>
      </c>
      <c r="H26" s="328">
        <f t="shared" si="1"/>
        <v>6000</v>
      </c>
      <c r="I26" s="326">
        <v>60</v>
      </c>
      <c r="J26" s="334">
        <v>200</v>
      </c>
      <c r="K26" s="328">
        <f t="shared" si="2"/>
        <v>12000</v>
      </c>
    </row>
    <row r="27" spans="1:11" s="10" customFormat="1" ht="13.5" customHeight="1">
      <c r="A27" s="332" t="s">
        <v>723</v>
      </c>
      <c r="B27" s="326" t="s">
        <v>589</v>
      </c>
      <c r="C27" s="326">
        <v>30</v>
      </c>
      <c r="D27" s="334">
        <v>12</v>
      </c>
      <c r="E27" s="328">
        <f t="shared" si="0"/>
        <v>360</v>
      </c>
      <c r="F27" s="326">
        <v>30</v>
      </c>
      <c r="G27" s="334">
        <v>12</v>
      </c>
      <c r="H27" s="328">
        <f t="shared" si="1"/>
        <v>360</v>
      </c>
      <c r="I27" s="326">
        <v>30</v>
      </c>
      <c r="J27" s="334">
        <v>12</v>
      </c>
      <c r="K27" s="328">
        <f t="shared" si="2"/>
        <v>360</v>
      </c>
    </row>
    <row r="28" spans="1:11" s="10" customFormat="1" ht="17.25" customHeight="1">
      <c r="A28" s="332" t="s">
        <v>724</v>
      </c>
      <c r="B28" s="326" t="s">
        <v>589</v>
      </c>
      <c r="C28" s="326">
        <v>100</v>
      </c>
      <c r="D28" s="334">
        <v>14</v>
      </c>
      <c r="E28" s="328">
        <f t="shared" si="0"/>
        <v>1400</v>
      </c>
      <c r="F28" s="326">
        <v>100</v>
      </c>
      <c r="G28" s="334">
        <v>14</v>
      </c>
      <c r="H28" s="328">
        <f t="shared" si="1"/>
        <v>1400</v>
      </c>
      <c r="I28" s="326">
        <v>100</v>
      </c>
      <c r="J28" s="334">
        <v>14</v>
      </c>
      <c r="K28" s="328">
        <f t="shared" si="2"/>
        <v>1400</v>
      </c>
    </row>
    <row r="29" spans="1:11" s="10" customFormat="1" ht="15" customHeight="1">
      <c r="A29" s="332" t="s">
        <v>725</v>
      </c>
      <c r="B29" s="326" t="s">
        <v>589</v>
      </c>
      <c r="C29" s="326">
        <v>25</v>
      </c>
      <c r="D29" s="334">
        <v>45</v>
      </c>
      <c r="E29" s="328">
        <f t="shared" si="0"/>
        <v>1125</v>
      </c>
      <c r="F29" s="326">
        <v>25</v>
      </c>
      <c r="G29" s="334">
        <v>45</v>
      </c>
      <c r="H29" s="328">
        <f t="shared" si="1"/>
        <v>1125</v>
      </c>
      <c r="I29" s="326">
        <v>25</v>
      </c>
      <c r="J29" s="334">
        <v>45</v>
      </c>
      <c r="K29" s="328">
        <f t="shared" si="2"/>
        <v>1125</v>
      </c>
    </row>
    <row r="30" spans="1:11" s="10" customFormat="1" ht="21" customHeight="1">
      <c r="A30" s="332" t="s">
        <v>726</v>
      </c>
      <c r="B30" s="326" t="s">
        <v>589</v>
      </c>
      <c r="C30" s="326">
        <v>15</v>
      </c>
      <c r="D30" s="334">
        <v>45</v>
      </c>
      <c r="E30" s="328">
        <f t="shared" si="0"/>
        <v>675</v>
      </c>
      <c r="F30" s="326">
        <v>15</v>
      </c>
      <c r="G30" s="334">
        <v>45</v>
      </c>
      <c r="H30" s="328">
        <f t="shared" si="1"/>
        <v>675</v>
      </c>
      <c r="I30" s="326">
        <v>15</v>
      </c>
      <c r="J30" s="334">
        <v>45</v>
      </c>
      <c r="K30" s="328">
        <f t="shared" si="2"/>
        <v>675</v>
      </c>
    </row>
    <row r="31" spans="1:11" s="10" customFormat="1" ht="17.25" customHeight="1">
      <c r="A31" s="335" t="s">
        <v>727</v>
      </c>
      <c r="B31" s="326" t="s">
        <v>728</v>
      </c>
      <c r="C31" s="326">
        <v>1</v>
      </c>
      <c r="D31" s="334">
        <v>9</v>
      </c>
      <c r="E31" s="328">
        <f t="shared" si="0"/>
        <v>9</v>
      </c>
      <c r="F31" s="326">
        <v>100</v>
      </c>
      <c r="G31" s="334">
        <v>9</v>
      </c>
      <c r="H31" s="328">
        <f t="shared" si="1"/>
        <v>900</v>
      </c>
      <c r="I31" s="326">
        <v>100</v>
      </c>
      <c r="J31" s="334">
        <v>15</v>
      </c>
      <c r="K31" s="328">
        <f t="shared" si="2"/>
        <v>1500</v>
      </c>
    </row>
    <row r="32" spans="1:11" s="10" customFormat="1" ht="12.75" customHeight="1">
      <c r="A32" s="336" t="s">
        <v>729</v>
      </c>
      <c r="B32" s="337" t="s">
        <v>617</v>
      </c>
      <c r="C32" s="338">
        <v>10</v>
      </c>
      <c r="D32" s="334">
        <v>429</v>
      </c>
      <c r="E32" s="328">
        <f t="shared" si="0"/>
        <v>4290</v>
      </c>
      <c r="F32" s="338">
        <v>10</v>
      </c>
      <c r="G32" s="334">
        <v>429</v>
      </c>
      <c r="H32" s="328">
        <f t="shared" si="1"/>
        <v>4290</v>
      </c>
      <c r="I32" s="338">
        <v>10</v>
      </c>
      <c r="J32" s="334">
        <v>429</v>
      </c>
      <c r="K32" s="328">
        <f t="shared" si="2"/>
        <v>4290</v>
      </c>
    </row>
    <row r="33" spans="1:11" s="10" customFormat="1" ht="15">
      <c r="A33" s="336" t="s">
        <v>730</v>
      </c>
      <c r="B33" s="337" t="s">
        <v>617</v>
      </c>
      <c r="C33" s="338">
        <v>1</v>
      </c>
      <c r="D33" s="334">
        <v>906.63</v>
      </c>
      <c r="E33" s="328">
        <f t="shared" si="0"/>
        <v>906.63</v>
      </c>
      <c r="F33" s="338">
        <v>2</v>
      </c>
      <c r="G33" s="334">
        <v>4752.51</v>
      </c>
      <c r="H33" s="328">
        <v>12510.04</v>
      </c>
      <c r="I33" s="338">
        <v>1</v>
      </c>
      <c r="J33" s="334">
        <v>7840</v>
      </c>
      <c r="K33" s="328">
        <f t="shared" si="2"/>
        <v>7840</v>
      </c>
    </row>
    <row r="34" spans="1:11" s="10" customFormat="1" ht="14.25" customHeight="1">
      <c r="A34" s="336" t="s">
        <v>731</v>
      </c>
      <c r="B34" s="337" t="s">
        <v>617</v>
      </c>
      <c r="C34" s="338">
        <v>1</v>
      </c>
      <c r="D34" s="334">
        <v>1500</v>
      </c>
      <c r="E34" s="328">
        <f t="shared" si="0"/>
        <v>1500</v>
      </c>
      <c r="F34" s="338">
        <v>1</v>
      </c>
      <c r="G34" s="334">
        <v>2414.1</v>
      </c>
      <c r="H34" s="328">
        <f t="shared" si="1"/>
        <v>2414.1</v>
      </c>
      <c r="I34" s="338">
        <v>20</v>
      </c>
      <c r="J34" s="334">
        <v>1500</v>
      </c>
      <c r="K34" s="328">
        <f t="shared" si="2"/>
        <v>30000</v>
      </c>
    </row>
    <row r="35" spans="1:11" s="10" customFormat="1" ht="18.75" customHeight="1">
      <c r="A35" s="336" t="s">
        <v>732</v>
      </c>
      <c r="B35" s="337" t="s">
        <v>617</v>
      </c>
      <c r="C35" s="338">
        <v>1</v>
      </c>
      <c r="D35" s="334">
        <v>4000</v>
      </c>
      <c r="E35" s="328">
        <f>C35*D35</f>
        <v>4000</v>
      </c>
      <c r="F35" s="338">
        <v>20</v>
      </c>
      <c r="G35" s="334">
        <v>4000</v>
      </c>
      <c r="H35" s="328">
        <f t="shared" si="1"/>
        <v>80000</v>
      </c>
      <c r="I35" s="338">
        <v>20</v>
      </c>
      <c r="J35" s="334">
        <v>3000</v>
      </c>
      <c r="K35" s="328">
        <f t="shared" si="2"/>
        <v>60000</v>
      </c>
    </row>
    <row r="36" spans="1:11" s="10" customFormat="1" ht="18.75" customHeight="1">
      <c r="A36" s="336" t="s">
        <v>733</v>
      </c>
      <c r="B36" s="337" t="s">
        <v>617</v>
      </c>
      <c r="C36" s="338">
        <v>1</v>
      </c>
      <c r="D36" s="334">
        <v>800</v>
      </c>
      <c r="E36" s="328">
        <f t="shared" si="0"/>
        <v>800</v>
      </c>
      <c r="F36" s="338">
        <v>10</v>
      </c>
      <c r="G36" s="334">
        <v>800</v>
      </c>
      <c r="H36" s="328">
        <f t="shared" si="1"/>
        <v>8000</v>
      </c>
      <c r="I36" s="338">
        <v>10</v>
      </c>
      <c r="J36" s="334">
        <v>800</v>
      </c>
      <c r="K36" s="328">
        <f t="shared" si="2"/>
        <v>8000</v>
      </c>
    </row>
    <row r="37" spans="1:11" s="10" customFormat="1" ht="35.25" customHeight="1">
      <c r="A37" s="336" t="s">
        <v>734</v>
      </c>
      <c r="B37" s="337" t="s">
        <v>617</v>
      </c>
      <c r="C37" s="338">
        <v>10</v>
      </c>
      <c r="D37" s="334">
        <v>690</v>
      </c>
      <c r="E37" s="328">
        <v>6900</v>
      </c>
      <c r="F37" s="338">
        <v>20</v>
      </c>
      <c r="G37" s="334">
        <v>400</v>
      </c>
      <c r="H37" s="328">
        <f t="shared" si="1"/>
        <v>8000</v>
      </c>
      <c r="I37" s="338">
        <v>25</v>
      </c>
      <c r="J37" s="334">
        <v>400</v>
      </c>
      <c r="K37" s="328">
        <f t="shared" si="2"/>
        <v>10000</v>
      </c>
    </row>
    <row r="38" spans="1:11" s="10" customFormat="1" ht="32.25" customHeight="1">
      <c r="A38" s="336" t="s">
        <v>735</v>
      </c>
      <c r="B38" s="337" t="s">
        <v>617</v>
      </c>
      <c r="C38" s="338">
        <v>1</v>
      </c>
      <c r="D38" s="334">
        <v>2200</v>
      </c>
      <c r="E38" s="328">
        <f t="shared" si="0"/>
        <v>2200</v>
      </c>
      <c r="F38" s="338">
        <v>20</v>
      </c>
      <c r="G38" s="334">
        <v>2200</v>
      </c>
      <c r="H38" s="328">
        <f t="shared" si="1"/>
        <v>44000</v>
      </c>
      <c r="I38" s="338">
        <v>10</v>
      </c>
      <c r="J38" s="334">
        <v>2200</v>
      </c>
      <c r="K38" s="328">
        <f t="shared" si="2"/>
        <v>22000</v>
      </c>
    </row>
    <row r="39" spans="1:11" s="10" customFormat="1" ht="15">
      <c r="A39" s="339" t="s">
        <v>736</v>
      </c>
      <c r="B39" s="337" t="s">
        <v>617</v>
      </c>
      <c r="C39" s="338">
        <v>1</v>
      </c>
      <c r="D39" s="334">
        <v>700</v>
      </c>
      <c r="E39" s="328">
        <f t="shared" si="0"/>
        <v>700</v>
      </c>
      <c r="F39" s="338">
        <v>1</v>
      </c>
      <c r="G39" s="334">
        <v>700</v>
      </c>
      <c r="H39" s="328">
        <f t="shared" si="1"/>
        <v>700</v>
      </c>
      <c r="I39" s="338">
        <v>10</v>
      </c>
      <c r="J39" s="334">
        <v>700</v>
      </c>
      <c r="K39" s="328">
        <f t="shared" si="2"/>
        <v>7000</v>
      </c>
    </row>
    <row r="40" spans="1:11" s="10" customFormat="1" ht="15">
      <c r="A40" s="339" t="s">
        <v>737</v>
      </c>
      <c r="B40" s="337" t="s">
        <v>617</v>
      </c>
      <c r="C40" s="338">
        <v>1</v>
      </c>
      <c r="D40" s="334">
        <v>500</v>
      </c>
      <c r="E40" s="328">
        <f t="shared" si="0"/>
        <v>500</v>
      </c>
      <c r="F40" s="338">
        <v>1</v>
      </c>
      <c r="G40" s="334">
        <v>500</v>
      </c>
      <c r="H40" s="328">
        <f t="shared" si="1"/>
        <v>500</v>
      </c>
      <c r="I40" s="338">
        <v>10</v>
      </c>
      <c r="J40" s="334">
        <v>500</v>
      </c>
      <c r="K40" s="328">
        <f t="shared" si="2"/>
        <v>5000</v>
      </c>
    </row>
    <row r="41" spans="1:11" s="10" customFormat="1" ht="15">
      <c r="A41" s="339" t="s">
        <v>738</v>
      </c>
      <c r="B41" s="337" t="s">
        <v>617</v>
      </c>
      <c r="C41" s="338">
        <v>1</v>
      </c>
      <c r="D41" s="334">
        <v>1100</v>
      </c>
      <c r="E41" s="328">
        <f t="shared" si="0"/>
        <v>1100</v>
      </c>
      <c r="F41" s="338">
        <v>7</v>
      </c>
      <c r="G41" s="334">
        <v>1100</v>
      </c>
      <c r="H41" s="328">
        <f t="shared" si="1"/>
        <v>7700</v>
      </c>
      <c r="I41" s="338">
        <v>10</v>
      </c>
      <c r="J41" s="334">
        <v>1100</v>
      </c>
      <c r="K41" s="328">
        <f t="shared" si="2"/>
        <v>11000</v>
      </c>
    </row>
    <row r="42" spans="1:11" ht="14.25">
      <c r="A42" s="340" t="s">
        <v>2</v>
      </c>
      <c r="B42" s="341" t="s">
        <v>21</v>
      </c>
      <c r="C42" s="341" t="s">
        <v>21</v>
      </c>
      <c r="D42" s="341" t="s">
        <v>21</v>
      </c>
      <c r="E42" s="342">
        <f>SUM(E11:E41)</f>
        <v>125465.63</v>
      </c>
      <c r="F42" s="341" t="s">
        <v>21</v>
      </c>
      <c r="G42" s="341" t="s">
        <v>21</v>
      </c>
      <c r="H42" s="342">
        <f>SUM(H11:H41)</f>
        <v>351394.14</v>
      </c>
      <c r="I42" s="341" t="s">
        <v>21</v>
      </c>
      <c r="J42" s="341" t="s">
        <v>21</v>
      </c>
      <c r="K42" s="342">
        <f>SUM(K11:K41)</f>
        <v>361015</v>
      </c>
    </row>
    <row r="43" spans="1:11" ht="14.25">
      <c r="A43" s="340" t="s">
        <v>25</v>
      </c>
      <c r="B43" s="341" t="s">
        <v>21</v>
      </c>
      <c r="C43" s="341" t="s">
        <v>21</v>
      </c>
      <c r="D43" s="341" t="s">
        <v>21</v>
      </c>
      <c r="E43" s="342">
        <f>E42/1000</f>
        <v>125.46563</v>
      </c>
      <c r="F43" s="341" t="s">
        <v>21</v>
      </c>
      <c r="G43" s="341" t="s">
        <v>21</v>
      </c>
      <c r="H43" s="342">
        <f>H42/1000</f>
        <v>351.39413999999999</v>
      </c>
      <c r="I43" s="341" t="s">
        <v>21</v>
      </c>
      <c r="J43" s="341" t="s">
        <v>21</v>
      </c>
      <c r="K43" s="342">
        <f>K42/1000</f>
        <v>361.01499999999999</v>
      </c>
    </row>
    <row r="44" spans="1:11">
      <c r="A44" s="1"/>
      <c r="B44" s="1"/>
      <c r="C44" s="1"/>
      <c r="D44" s="1"/>
      <c r="E44" s="1"/>
      <c r="F44" s="1"/>
      <c r="G44" s="1"/>
      <c r="H44" s="1"/>
    </row>
    <row r="45" spans="1:11" ht="15.75">
      <c r="A45" s="83" t="s">
        <v>4</v>
      </c>
      <c r="B45" s="83"/>
      <c r="C45" s="1"/>
      <c r="D45" s="11"/>
      <c r="E45" s="11"/>
      <c r="F45" s="1"/>
      <c r="G45" s="594" t="s">
        <v>704</v>
      </c>
      <c r="H45" s="594"/>
      <c r="I45" s="594"/>
    </row>
    <row r="46" spans="1:11" ht="15.75">
      <c r="A46" s="83"/>
      <c r="B46" s="83"/>
      <c r="C46" s="1"/>
      <c r="D46" s="853" t="s">
        <v>5</v>
      </c>
      <c r="E46" s="853"/>
      <c r="F46" s="1"/>
      <c r="G46" s="728" t="s">
        <v>6</v>
      </c>
      <c r="H46" s="728"/>
      <c r="I46" s="728"/>
    </row>
    <row r="47" spans="1:11" ht="15.75">
      <c r="A47" s="83"/>
      <c r="B47" s="83"/>
      <c r="C47" s="1"/>
      <c r="D47" s="1"/>
      <c r="E47" s="1"/>
      <c r="F47" s="1"/>
      <c r="G47" s="1"/>
      <c r="H47" s="1"/>
      <c r="I47" s="84"/>
    </row>
    <row r="48" spans="1:11" ht="15.75">
      <c r="A48" s="83" t="s">
        <v>7</v>
      </c>
      <c r="B48" s="83"/>
      <c r="C48" s="1"/>
      <c r="D48" s="11"/>
      <c r="E48" s="11"/>
      <c r="F48" s="1"/>
      <c r="G48" s="594" t="s">
        <v>739</v>
      </c>
      <c r="H48" s="594"/>
      <c r="I48" s="594"/>
    </row>
    <row r="49" spans="1:9" ht="15.75">
      <c r="A49" s="84"/>
      <c r="B49" s="84"/>
      <c r="C49" s="84"/>
      <c r="D49" s="853" t="s">
        <v>5</v>
      </c>
      <c r="E49" s="853"/>
      <c r="F49" s="1"/>
      <c r="G49" s="728" t="s">
        <v>6</v>
      </c>
      <c r="H49" s="728"/>
      <c r="I49" s="728"/>
    </row>
    <row r="50" spans="1:9">
      <c r="A50" s="1"/>
      <c r="B50" s="1"/>
      <c r="C50" s="1"/>
      <c r="D50" s="1"/>
      <c r="E50" s="1"/>
      <c r="F50" s="1"/>
      <c r="G50" s="1"/>
      <c r="H50" s="1"/>
    </row>
    <row r="51" spans="1:9">
      <c r="A51" s="1"/>
      <c r="B51" s="1"/>
      <c r="C51" s="1"/>
      <c r="D51" s="1"/>
      <c r="E51" s="1"/>
      <c r="F51" s="1"/>
      <c r="G51" s="1"/>
      <c r="H51" s="1"/>
    </row>
    <row r="52" spans="1:9">
      <c r="A52" s="1"/>
      <c r="B52" s="1"/>
      <c r="C52" s="1"/>
      <c r="D52" s="1"/>
      <c r="E52" s="1"/>
      <c r="F52" s="1"/>
      <c r="G52" s="1"/>
      <c r="H52" s="1"/>
    </row>
    <row r="53" spans="1:9">
      <c r="A53" s="1"/>
      <c r="B53" s="1"/>
      <c r="C53" s="1"/>
      <c r="D53" s="1"/>
      <c r="E53" s="1"/>
      <c r="F53" s="1"/>
      <c r="G53" s="1"/>
      <c r="H53" s="1"/>
    </row>
    <row r="54" spans="1:9">
      <c r="A54" s="1"/>
      <c r="B54" s="1"/>
      <c r="C54" s="1"/>
      <c r="D54" s="1"/>
      <c r="E54" s="1"/>
      <c r="F54" s="1"/>
      <c r="G54" s="1"/>
      <c r="H54" s="1"/>
    </row>
    <row r="55" spans="1:9">
      <c r="A55" s="1"/>
      <c r="B55" s="1"/>
      <c r="C55" s="1"/>
      <c r="D55" s="1"/>
      <c r="E55" s="1"/>
      <c r="F55" s="1"/>
      <c r="G55" s="1"/>
      <c r="H55" s="1"/>
    </row>
    <row r="56" spans="1:9">
      <c r="A56" s="1"/>
      <c r="B56" s="1"/>
      <c r="C56" s="1"/>
      <c r="D56" s="1"/>
      <c r="E56" s="1"/>
      <c r="F56" s="1"/>
      <c r="G56" s="1"/>
      <c r="H56" s="1"/>
    </row>
    <row r="57" spans="1:9">
      <c r="A57" s="1"/>
      <c r="B57" s="1"/>
      <c r="C57" s="1"/>
      <c r="D57" s="1"/>
      <c r="E57" s="1"/>
      <c r="F57" s="1"/>
      <c r="G57" s="1"/>
      <c r="H57" s="1"/>
    </row>
    <row r="58" spans="1:9">
      <c r="A58" s="1"/>
      <c r="B58" s="1"/>
      <c r="C58" s="1"/>
      <c r="D58" s="1"/>
      <c r="E58" s="1"/>
      <c r="F58" s="1"/>
      <c r="G58" s="1"/>
      <c r="H58" s="1"/>
    </row>
    <row r="59" spans="1:9">
      <c r="A59" s="1"/>
      <c r="B59" s="1"/>
      <c r="C59" s="1"/>
      <c r="D59" s="1"/>
      <c r="E59" s="1"/>
      <c r="F59" s="1"/>
      <c r="G59" s="1"/>
      <c r="H59" s="1"/>
    </row>
    <row r="60" spans="1:9">
      <c r="A60" s="1"/>
      <c r="B60" s="1"/>
      <c r="C60" s="1"/>
      <c r="D60" s="1"/>
      <c r="E60" s="1"/>
      <c r="F60" s="1"/>
      <c r="G60" s="1"/>
      <c r="H60" s="1"/>
    </row>
    <row r="61" spans="1:9">
      <c r="A61" s="1"/>
      <c r="B61" s="1"/>
      <c r="C61" s="1"/>
      <c r="D61" s="1"/>
      <c r="E61" s="1"/>
      <c r="F61" s="1"/>
      <c r="G61" s="1"/>
      <c r="H61" s="1"/>
    </row>
    <row r="62" spans="1:9">
      <c r="A62" s="1"/>
      <c r="B62" s="1"/>
      <c r="C62" s="1"/>
      <c r="D62" s="1"/>
      <c r="E62" s="1"/>
      <c r="F62" s="1"/>
      <c r="G62" s="1"/>
      <c r="H62" s="1"/>
    </row>
    <row r="63" spans="1:9">
      <c r="A63" s="1"/>
      <c r="B63" s="1"/>
      <c r="C63" s="1"/>
      <c r="D63" s="1"/>
      <c r="E63" s="1"/>
      <c r="F63" s="1"/>
      <c r="G63" s="1"/>
      <c r="H63" s="1"/>
    </row>
    <row r="64" spans="1:9">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sheetData>
  <mergeCells count="17">
    <mergeCell ref="D46:E46"/>
    <mergeCell ref="G46:I46"/>
    <mergeCell ref="G48:I48"/>
    <mergeCell ref="D49:E49"/>
    <mergeCell ref="G49:I49"/>
    <mergeCell ref="G45:I45"/>
    <mergeCell ref="A2:K2"/>
    <mergeCell ref="A3:K3"/>
    <mergeCell ref="A4:K4"/>
    <mergeCell ref="A5:K5"/>
    <mergeCell ref="A6:K6"/>
    <mergeCell ref="A7:H7"/>
    <mergeCell ref="A9:A10"/>
    <mergeCell ref="B9:B10"/>
    <mergeCell ref="C9:E9"/>
    <mergeCell ref="F9:H9"/>
    <mergeCell ref="I9:K9"/>
  </mergeCells>
  <pageMargins left="0.7" right="0.7" top="0.75" bottom="0.75" header="0.3" footer="0.3"/>
  <pageSetup paperSize="9" orientation="landscape" verticalDpi="0" r:id="rId1"/>
</worksheet>
</file>

<file path=xl/worksheets/sheet72.xml><?xml version="1.0" encoding="utf-8"?>
<worksheet xmlns="http://schemas.openxmlformats.org/spreadsheetml/2006/main" xmlns:r="http://schemas.openxmlformats.org/officeDocument/2006/relationships">
  <sheetPr>
    <tabColor rgb="FFFFFF00"/>
  </sheetPr>
  <dimension ref="A2:K61"/>
  <sheetViews>
    <sheetView topLeftCell="A4" workbookViewId="0">
      <selection activeCell="J16" sqref="J16"/>
    </sheetView>
  </sheetViews>
  <sheetFormatPr defaultRowHeight="12.75"/>
  <cols>
    <col min="1" max="1" width="22.7109375" style="82" customWidth="1"/>
    <col min="2" max="4" width="9.140625" style="82"/>
    <col min="5" max="5" width="11.7109375" style="82" customWidth="1"/>
    <col min="6" max="7" width="9.140625" style="82"/>
    <col min="8" max="8" width="12.85546875" style="82" customWidth="1"/>
    <col min="9" max="10" width="9.140625" style="82"/>
    <col min="11" max="11" width="11" style="82" customWidth="1"/>
    <col min="12" max="16384" width="9.140625" style="82"/>
  </cols>
  <sheetData>
    <row r="2" spans="1:11" ht="15.75">
      <c r="A2" s="605" t="s">
        <v>0</v>
      </c>
      <c r="B2" s="605"/>
      <c r="C2" s="605"/>
      <c r="D2" s="605"/>
      <c r="E2" s="605"/>
      <c r="F2" s="605"/>
      <c r="G2" s="605"/>
      <c r="H2" s="605"/>
      <c r="I2" s="605"/>
      <c r="J2" s="605"/>
      <c r="K2" s="605"/>
    </row>
    <row r="3" spans="1:11" ht="15.75">
      <c r="A3" s="603" t="s">
        <v>587</v>
      </c>
      <c r="B3" s="603"/>
      <c r="C3" s="603"/>
      <c r="D3" s="603"/>
      <c r="E3" s="603"/>
      <c r="F3" s="603"/>
      <c r="G3" s="603"/>
      <c r="H3" s="603"/>
      <c r="I3" s="603"/>
      <c r="J3" s="603"/>
      <c r="K3" s="603"/>
    </row>
    <row r="4" spans="1:11" ht="15.75">
      <c r="A4" s="606" t="s">
        <v>688</v>
      </c>
      <c r="B4" s="606"/>
      <c r="C4" s="606"/>
      <c r="D4" s="606"/>
      <c r="E4" s="606"/>
      <c r="F4" s="606"/>
      <c r="G4" s="606"/>
      <c r="H4" s="606"/>
      <c r="I4" s="606"/>
      <c r="J4" s="606"/>
      <c r="K4" s="606"/>
    </row>
    <row r="5" spans="1:11">
      <c r="A5" s="737" t="s">
        <v>1</v>
      </c>
      <c r="B5" s="737"/>
      <c r="C5" s="737"/>
      <c r="D5" s="737"/>
      <c r="E5" s="737"/>
      <c r="F5" s="737"/>
      <c r="G5" s="737"/>
      <c r="H5" s="737"/>
      <c r="I5" s="737"/>
      <c r="J5" s="737"/>
      <c r="K5" s="737"/>
    </row>
    <row r="6" spans="1:11" ht="15" customHeight="1">
      <c r="A6" s="603" t="s">
        <v>932</v>
      </c>
      <c r="B6" s="603"/>
      <c r="C6" s="603"/>
      <c r="D6" s="603"/>
      <c r="E6" s="603"/>
      <c r="F6" s="603"/>
      <c r="G6" s="603"/>
      <c r="H6" s="603"/>
      <c r="I6" s="603"/>
      <c r="J6" s="603"/>
      <c r="K6" s="603"/>
    </row>
    <row r="7" spans="1:11" ht="15.75" hidden="1">
      <c r="A7" s="603"/>
      <c r="B7" s="603"/>
      <c r="C7" s="603"/>
      <c r="D7" s="603"/>
      <c r="E7" s="603"/>
      <c r="F7" s="603"/>
      <c r="G7" s="603"/>
      <c r="H7" s="603"/>
    </row>
    <row r="8" spans="1:11" ht="5.25" customHeight="1"/>
    <row r="9" spans="1:11" ht="38.25" customHeight="1">
      <c r="A9" s="868" t="s">
        <v>8</v>
      </c>
      <c r="B9" s="869" t="s">
        <v>11</v>
      </c>
      <c r="C9" s="741" t="s">
        <v>1008</v>
      </c>
      <c r="D9" s="741"/>
      <c r="E9" s="741"/>
      <c r="F9" s="741" t="s">
        <v>1009</v>
      </c>
      <c r="G9" s="741"/>
      <c r="H9" s="741"/>
      <c r="I9" s="741" t="s">
        <v>1010</v>
      </c>
      <c r="J9" s="741"/>
      <c r="K9" s="741"/>
    </row>
    <row r="10" spans="1:11" ht="15.75">
      <c r="A10" s="868"/>
      <c r="B10" s="869"/>
      <c r="C10" s="343" t="s">
        <v>12</v>
      </c>
      <c r="D10" s="343" t="s">
        <v>13</v>
      </c>
      <c r="E10" s="343" t="s">
        <v>476</v>
      </c>
      <c r="F10" s="343" t="s">
        <v>12</v>
      </c>
      <c r="G10" s="343" t="s">
        <v>13</v>
      </c>
      <c r="H10" s="343" t="s">
        <v>476</v>
      </c>
      <c r="I10" s="343" t="s">
        <v>12</v>
      </c>
      <c r="J10" s="343" t="s">
        <v>13</v>
      </c>
      <c r="K10" s="343" t="s">
        <v>476</v>
      </c>
    </row>
    <row r="11" spans="1:11" s="10" customFormat="1" ht="15">
      <c r="A11" s="288" t="s">
        <v>740</v>
      </c>
      <c r="B11" s="344" t="s">
        <v>589</v>
      </c>
      <c r="C11" s="344">
        <v>300</v>
      </c>
      <c r="D11" s="272">
        <v>7.5</v>
      </c>
      <c r="E11" s="272">
        <f>C11*D11</f>
        <v>2250</v>
      </c>
      <c r="F11" s="344">
        <v>300</v>
      </c>
      <c r="G11" s="272">
        <v>8.5</v>
      </c>
      <c r="H11" s="272">
        <f>F11*G11</f>
        <v>2550</v>
      </c>
      <c r="I11" s="344">
        <v>300</v>
      </c>
      <c r="J11" s="272">
        <v>8.5</v>
      </c>
      <c r="K11" s="272">
        <f>I11*J11</f>
        <v>2550</v>
      </c>
    </row>
    <row r="12" spans="1:11" s="10" customFormat="1" ht="15">
      <c r="A12" s="288" t="s">
        <v>741</v>
      </c>
      <c r="B12" s="344" t="s">
        <v>589</v>
      </c>
      <c r="C12" s="344">
        <v>300</v>
      </c>
      <c r="D12" s="272">
        <v>8</v>
      </c>
      <c r="E12" s="272">
        <f t="shared" ref="E12:E31" si="0">C12*D12</f>
        <v>2400</v>
      </c>
      <c r="F12" s="344">
        <v>300</v>
      </c>
      <c r="G12" s="272">
        <v>8.5</v>
      </c>
      <c r="H12" s="272">
        <f t="shared" ref="H12:H31" si="1">F12*G12</f>
        <v>2550</v>
      </c>
      <c r="I12" s="344">
        <v>300</v>
      </c>
      <c r="J12" s="272">
        <v>8.5</v>
      </c>
      <c r="K12" s="272">
        <f t="shared" ref="K12:K31" si="2">I12*J12</f>
        <v>2550</v>
      </c>
    </row>
    <row r="13" spans="1:11" s="10" customFormat="1" ht="15">
      <c r="A13" s="288" t="s">
        <v>742</v>
      </c>
      <c r="B13" s="344" t="s">
        <v>589</v>
      </c>
      <c r="C13" s="344">
        <v>100</v>
      </c>
      <c r="D13" s="272">
        <v>8</v>
      </c>
      <c r="E13" s="272">
        <f t="shared" si="0"/>
        <v>800</v>
      </c>
      <c r="F13" s="344">
        <v>100</v>
      </c>
      <c r="G13" s="272">
        <v>8.5</v>
      </c>
      <c r="H13" s="272">
        <f t="shared" si="1"/>
        <v>850</v>
      </c>
      <c r="I13" s="344">
        <v>100</v>
      </c>
      <c r="J13" s="272">
        <v>8.5</v>
      </c>
      <c r="K13" s="272">
        <f t="shared" si="2"/>
        <v>850</v>
      </c>
    </row>
    <row r="14" spans="1:11" s="10" customFormat="1" ht="15">
      <c r="A14" s="288" t="s">
        <v>743</v>
      </c>
      <c r="B14" s="344" t="s">
        <v>589</v>
      </c>
      <c r="C14" s="344">
        <v>100</v>
      </c>
      <c r="D14" s="272">
        <v>45</v>
      </c>
      <c r="E14" s="272">
        <f t="shared" si="0"/>
        <v>4500</v>
      </c>
      <c r="F14" s="344">
        <v>100</v>
      </c>
      <c r="G14" s="272">
        <v>45</v>
      </c>
      <c r="H14" s="272">
        <f t="shared" si="1"/>
        <v>4500</v>
      </c>
      <c r="I14" s="344">
        <v>100</v>
      </c>
      <c r="J14" s="272">
        <v>45</v>
      </c>
      <c r="K14" s="272">
        <f t="shared" si="2"/>
        <v>4500</v>
      </c>
    </row>
    <row r="15" spans="1:11" s="10" customFormat="1" ht="15">
      <c r="A15" s="288" t="s">
        <v>744</v>
      </c>
      <c r="B15" s="344" t="s">
        <v>589</v>
      </c>
      <c r="C15" s="344">
        <v>100</v>
      </c>
      <c r="D15" s="272">
        <v>50</v>
      </c>
      <c r="E15" s="272">
        <f t="shared" si="0"/>
        <v>5000</v>
      </c>
      <c r="F15" s="344">
        <v>100</v>
      </c>
      <c r="G15" s="272">
        <v>50</v>
      </c>
      <c r="H15" s="272">
        <f t="shared" si="1"/>
        <v>5000</v>
      </c>
      <c r="I15" s="344">
        <v>100</v>
      </c>
      <c r="J15" s="272">
        <v>50</v>
      </c>
      <c r="K15" s="272">
        <f t="shared" si="2"/>
        <v>5000</v>
      </c>
    </row>
    <row r="16" spans="1:11" s="10" customFormat="1" ht="15">
      <c r="A16" s="288" t="s">
        <v>594</v>
      </c>
      <c r="B16" s="344" t="s">
        <v>589</v>
      </c>
      <c r="C16" s="344">
        <v>100</v>
      </c>
      <c r="D16" s="272">
        <v>12</v>
      </c>
      <c r="E16" s="272">
        <f t="shared" si="0"/>
        <v>1200</v>
      </c>
      <c r="F16" s="344">
        <v>100</v>
      </c>
      <c r="G16" s="272">
        <v>12</v>
      </c>
      <c r="H16" s="272">
        <f t="shared" si="1"/>
        <v>1200</v>
      </c>
      <c r="I16" s="344">
        <v>100</v>
      </c>
      <c r="J16" s="272">
        <v>12</v>
      </c>
      <c r="K16" s="272">
        <f t="shared" si="2"/>
        <v>1200</v>
      </c>
    </row>
    <row r="17" spans="1:11" s="10" customFormat="1" ht="15">
      <c r="A17" s="288" t="s">
        <v>609</v>
      </c>
      <c r="B17" s="344" t="s">
        <v>589</v>
      </c>
      <c r="C17" s="344">
        <v>30</v>
      </c>
      <c r="D17" s="272">
        <v>25</v>
      </c>
      <c r="E17" s="272">
        <f t="shared" si="0"/>
        <v>750</v>
      </c>
      <c r="F17" s="344">
        <v>45</v>
      </c>
      <c r="G17" s="272">
        <v>30</v>
      </c>
      <c r="H17" s="272">
        <f t="shared" si="1"/>
        <v>1350</v>
      </c>
      <c r="I17" s="344">
        <v>45</v>
      </c>
      <c r="J17" s="272">
        <v>30</v>
      </c>
      <c r="K17" s="272">
        <f t="shared" si="2"/>
        <v>1350</v>
      </c>
    </row>
    <row r="18" spans="1:11" s="10" customFormat="1" ht="15">
      <c r="A18" s="288" t="s">
        <v>604</v>
      </c>
      <c r="B18" s="344" t="s">
        <v>589</v>
      </c>
      <c r="C18" s="344">
        <v>15</v>
      </c>
      <c r="D18" s="272">
        <v>125</v>
      </c>
      <c r="E18" s="272">
        <f t="shared" si="0"/>
        <v>1875</v>
      </c>
      <c r="F18" s="344">
        <v>15</v>
      </c>
      <c r="G18" s="272">
        <v>130</v>
      </c>
      <c r="H18" s="272">
        <f t="shared" si="1"/>
        <v>1950</v>
      </c>
      <c r="I18" s="344">
        <v>15</v>
      </c>
      <c r="J18" s="272">
        <v>130</v>
      </c>
      <c r="K18" s="272">
        <f t="shared" si="2"/>
        <v>1950</v>
      </c>
    </row>
    <row r="19" spans="1:11" s="10" customFormat="1" ht="15">
      <c r="A19" s="288" t="s">
        <v>595</v>
      </c>
      <c r="B19" s="344" t="s">
        <v>589</v>
      </c>
      <c r="C19" s="344">
        <v>200</v>
      </c>
      <c r="D19" s="272">
        <v>50</v>
      </c>
      <c r="E19" s="272">
        <f t="shared" si="0"/>
        <v>10000</v>
      </c>
      <c r="F19" s="344">
        <v>200</v>
      </c>
      <c r="G19" s="272">
        <v>50</v>
      </c>
      <c r="H19" s="272">
        <f t="shared" si="1"/>
        <v>10000</v>
      </c>
      <c r="I19" s="344">
        <v>200</v>
      </c>
      <c r="J19" s="272">
        <v>50</v>
      </c>
      <c r="K19" s="272">
        <f t="shared" si="2"/>
        <v>10000</v>
      </c>
    </row>
    <row r="20" spans="1:11" s="10" customFormat="1" ht="15">
      <c r="A20" s="288" t="s">
        <v>598</v>
      </c>
      <c r="B20" s="344" t="s">
        <v>589</v>
      </c>
      <c r="C20" s="344">
        <v>50</v>
      </c>
      <c r="D20" s="272">
        <v>30</v>
      </c>
      <c r="E20" s="272">
        <f t="shared" si="0"/>
        <v>1500</v>
      </c>
      <c r="F20" s="344">
        <v>50</v>
      </c>
      <c r="G20" s="272">
        <v>30</v>
      </c>
      <c r="H20" s="272">
        <f t="shared" si="1"/>
        <v>1500</v>
      </c>
      <c r="I20" s="344">
        <v>50</v>
      </c>
      <c r="J20" s="272">
        <v>30</v>
      </c>
      <c r="K20" s="272">
        <f t="shared" si="2"/>
        <v>1500</v>
      </c>
    </row>
    <row r="21" spans="1:11" s="10" customFormat="1" ht="15">
      <c r="A21" s="288" t="s">
        <v>610</v>
      </c>
      <c r="B21" s="344" t="s">
        <v>589</v>
      </c>
      <c r="C21" s="344">
        <v>50</v>
      </c>
      <c r="D21" s="272">
        <v>20</v>
      </c>
      <c r="E21" s="272">
        <f t="shared" si="0"/>
        <v>1000</v>
      </c>
      <c r="F21" s="344">
        <v>50</v>
      </c>
      <c r="G21" s="272">
        <v>20</v>
      </c>
      <c r="H21" s="272">
        <f t="shared" si="1"/>
        <v>1000</v>
      </c>
      <c r="I21" s="344">
        <v>50</v>
      </c>
      <c r="J21" s="272">
        <v>20</v>
      </c>
      <c r="K21" s="272">
        <f t="shared" si="2"/>
        <v>1000</v>
      </c>
    </row>
    <row r="22" spans="1:11" s="10" customFormat="1" ht="15">
      <c r="A22" s="288" t="s">
        <v>611</v>
      </c>
      <c r="B22" s="344" t="s">
        <v>589</v>
      </c>
      <c r="C22" s="344">
        <v>30</v>
      </c>
      <c r="D22" s="272">
        <v>60</v>
      </c>
      <c r="E22" s="272">
        <f t="shared" si="0"/>
        <v>1800</v>
      </c>
      <c r="F22" s="344">
        <v>30</v>
      </c>
      <c r="G22" s="272">
        <v>60</v>
      </c>
      <c r="H22" s="272">
        <f t="shared" si="1"/>
        <v>1800</v>
      </c>
      <c r="I22" s="344">
        <v>30</v>
      </c>
      <c r="J22" s="272">
        <v>60</v>
      </c>
      <c r="K22" s="272">
        <f t="shared" si="2"/>
        <v>1800</v>
      </c>
    </row>
    <row r="23" spans="1:11" s="10" customFormat="1" ht="15">
      <c r="A23" s="288" t="s">
        <v>745</v>
      </c>
      <c r="B23" s="344" t="s">
        <v>589</v>
      </c>
      <c r="C23" s="344">
        <v>20</v>
      </c>
      <c r="D23" s="272">
        <v>50</v>
      </c>
      <c r="E23" s="272">
        <f t="shared" si="0"/>
        <v>1000</v>
      </c>
      <c r="F23" s="344">
        <v>20</v>
      </c>
      <c r="G23" s="272">
        <v>50</v>
      </c>
      <c r="H23" s="272">
        <f t="shared" si="1"/>
        <v>1000</v>
      </c>
      <c r="I23" s="344">
        <v>20</v>
      </c>
      <c r="J23" s="272">
        <v>50</v>
      </c>
      <c r="K23" s="272">
        <f t="shared" si="2"/>
        <v>1000</v>
      </c>
    </row>
    <row r="24" spans="1:11" s="10" customFormat="1" ht="15">
      <c r="A24" s="288" t="s">
        <v>746</v>
      </c>
      <c r="B24" s="344" t="s">
        <v>747</v>
      </c>
      <c r="C24" s="344">
        <v>50</v>
      </c>
      <c r="D24" s="272">
        <v>70</v>
      </c>
      <c r="E24" s="272">
        <f t="shared" si="0"/>
        <v>3500</v>
      </c>
      <c r="F24" s="344">
        <v>50</v>
      </c>
      <c r="G24" s="272">
        <v>80</v>
      </c>
      <c r="H24" s="272">
        <f t="shared" si="1"/>
        <v>4000</v>
      </c>
      <c r="I24" s="344">
        <v>50</v>
      </c>
      <c r="J24" s="272">
        <v>80</v>
      </c>
      <c r="K24" s="272">
        <f t="shared" si="2"/>
        <v>4000</v>
      </c>
    </row>
    <row r="25" spans="1:11" s="10" customFormat="1" ht="15">
      <c r="A25" s="288" t="s">
        <v>748</v>
      </c>
      <c r="B25" s="344" t="s">
        <v>747</v>
      </c>
      <c r="C25" s="344">
        <v>50</v>
      </c>
      <c r="D25" s="272">
        <v>25</v>
      </c>
      <c r="E25" s="272">
        <f t="shared" si="0"/>
        <v>1250</v>
      </c>
      <c r="F25" s="344">
        <v>50</v>
      </c>
      <c r="G25" s="272">
        <v>30</v>
      </c>
      <c r="H25" s="272">
        <f t="shared" si="1"/>
        <v>1500</v>
      </c>
      <c r="I25" s="344">
        <v>50</v>
      </c>
      <c r="J25" s="272">
        <v>30</v>
      </c>
      <c r="K25" s="272">
        <f t="shared" si="2"/>
        <v>1500</v>
      </c>
    </row>
    <row r="26" spans="1:11" s="10" customFormat="1" ht="25.5">
      <c r="A26" s="288" t="s">
        <v>749</v>
      </c>
      <c r="B26" s="344" t="s">
        <v>589</v>
      </c>
      <c r="C26" s="344">
        <v>100</v>
      </c>
      <c r="D26" s="272">
        <v>30</v>
      </c>
      <c r="E26" s="272">
        <f t="shared" si="0"/>
        <v>3000</v>
      </c>
      <c r="F26" s="344">
        <v>100</v>
      </c>
      <c r="G26" s="272">
        <v>30</v>
      </c>
      <c r="H26" s="272">
        <f t="shared" si="1"/>
        <v>3000</v>
      </c>
      <c r="I26" s="344">
        <v>100</v>
      </c>
      <c r="J26" s="272">
        <v>30</v>
      </c>
      <c r="K26" s="272">
        <f t="shared" si="2"/>
        <v>3000</v>
      </c>
    </row>
    <row r="27" spans="1:11" s="10" customFormat="1" ht="15">
      <c r="A27" s="288" t="s">
        <v>750</v>
      </c>
      <c r="B27" s="344" t="s">
        <v>589</v>
      </c>
      <c r="C27" s="344">
        <v>150</v>
      </c>
      <c r="D27" s="272">
        <v>65</v>
      </c>
      <c r="E27" s="272">
        <f t="shared" si="0"/>
        <v>9750</v>
      </c>
      <c r="F27" s="344">
        <v>150</v>
      </c>
      <c r="G27" s="272">
        <v>65</v>
      </c>
      <c r="H27" s="272">
        <f t="shared" si="1"/>
        <v>9750</v>
      </c>
      <c r="I27" s="344">
        <v>150</v>
      </c>
      <c r="J27" s="272">
        <v>65</v>
      </c>
      <c r="K27" s="272">
        <f t="shared" si="2"/>
        <v>9750</v>
      </c>
    </row>
    <row r="28" spans="1:11" s="10" customFormat="1" ht="15">
      <c r="A28" s="288" t="s">
        <v>751</v>
      </c>
      <c r="B28" s="344" t="s">
        <v>597</v>
      </c>
      <c r="C28" s="344">
        <v>50</v>
      </c>
      <c r="D28" s="272">
        <v>450</v>
      </c>
      <c r="E28" s="272">
        <f t="shared" si="0"/>
        <v>22500</v>
      </c>
      <c r="F28" s="344">
        <v>30</v>
      </c>
      <c r="G28" s="272">
        <v>450</v>
      </c>
      <c r="H28" s="272">
        <f t="shared" si="1"/>
        <v>13500</v>
      </c>
      <c r="I28" s="344">
        <v>20</v>
      </c>
      <c r="J28" s="272">
        <v>450</v>
      </c>
      <c r="K28" s="272">
        <f t="shared" si="2"/>
        <v>9000</v>
      </c>
    </row>
    <row r="29" spans="1:11" s="10" customFormat="1" ht="15">
      <c r="A29" s="288" t="s">
        <v>752</v>
      </c>
      <c r="B29" s="344" t="s">
        <v>589</v>
      </c>
      <c r="C29" s="344">
        <v>60</v>
      </c>
      <c r="D29" s="272">
        <v>60</v>
      </c>
      <c r="E29" s="272">
        <f t="shared" si="0"/>
        <v>3600</v>
      </c>
      <c r="F29" s="344">
        <v>60</v>
      </c>
      <c r="G29" s="272">
        <v>60</v>
      </c>
      <c r="H29" s="272">
        <f t="shared" si="1"/>
        <v>3600</v>
      </c>
      <c r="I29" s="344">
        <v>60</v>
      </c>
      <c r="J29" s="272">
        <v>60</v>
      </c>
      <c r="K29" s="272">
        <f t="shared" si="2"/>
        <v>3600</v>
      </c>
    </row>
    <row r="30" spans="1:11" s="10" customFormat="1" ht="15">
      <c r="A30" s="288" t="s">
        <v>753</v>
      </c>
      <c r="B30" s="344" t="s">
        <v>589</v>
      </c>
      <c r="C30" s="344">
        <v>60</v>
      </c>
      <c r="D30" s="272">
        <v>70</v>
      </c>
      <c r="E30" s="272">
        <f t="shared" si="0"/>
        <v>4200</v>
      </c>
      <c r="F30" s="344">
        <v>60</v>
      </c>
      <c r="G30" s="272">
        <v>70</v>
      </c>
      <c r="H30" s="272">
        <f t="shared" si="1"/>
        <v>4200</v>
      </c>
      <c r="I30" s="344">
        <v>60</v>
      </c>
      <c r="J30" s="272">
        <v>70</v>
      </c>
      <c r="K30" s="272">
        <f t="shared" si="2"/>
        <v>4200</v>
      </c>
    </row>
    <row r="31" spans="1:11" s="10" customFormat="1" ht="15">
      <c r="A31" s="288" t="s">
        <v>754</v>
      </c>
      <c r="B31" s="344" t="s">
        <v>589</v>
      </c>
      <c r="C31" s="344">
        <v>20</v>
      </c>
      <c r="D31" s="272">
        <v>50</v>
      </c>
      <c r="E31" s="272">
        <f t="shared" si="0"/>
        <v>1000</v>
      </c>
      <c r="F31" s="344">
        <v>20</v>
      </c>
      <c r="G31" s="272">
        <v>50</v>
      </c>
      <c r="H31" s="272">
        <f t="shared" si="1"/>
        <v>1000</v>
      </c>
      <c r="I31" s="344">
        <v>20</v>
      </c>
      <c r="J31" s="272">
        <v>50</v>
      </c>
      <c r="K31" s="272">
        <f t="shared" si="2"/>
        <v>1000</v>
      </c>
    </row>
    <row r="32" spans="1:11" ht="15.75">
      <c r="A32" s="345" t="s">
        <v>2</v>
      </c>
      <c r="B32" s="346" t="s">
        <v>21</v>
      </c>
      <c r="C32" s="346" t="s">
        <v>21</v>
      </c>
      <c r="D32" s="346" t="s">
        <v>21</v>
      </c>
      <c r="E32" s="347">
        <f>SUM(E11:E31)</f>
        <v>82875</v>
      </c>
      <c r="F32" s="346" t="s">
        <v>21</v>
      </c>
      <c r="G32" s="346" t="s">
        <v>21</v>
      </c>
      <c r="H32" s="348">
        <f>SUM(H11:H31)</f>
        <v>75800</v>
      </c>
      <c r="I32" s="346" t="s">
        <v>21</v>
      </c>
      <c r="J32" s="346" t="s">
        <v>21</v>
      </c>
      <c r="K32" s="348">
        <f>SUM(K11:K31)</f>
        <v>71300</v>
      </c>
    </row>
    <row r="33" spans="1:11" ht="15.75">
      <c r="A33" s="349" t="s">
        <v>25</v>
      </c>
      <c r="B33" s="350" t="s">
        <v>21</v>
      </c>
      <c r="C33" s="350" t="s">
        <v>21</v>
      </c>
      <c r="D33" s="350" t="s">
        <v>21</v>
      </c>
      <c r="E33" s="351">
        <f>E32/1000</f>
        <v>82.875</v>
      </c>
      <c r="F33" s="350" t="s">
        <v>21</v>
      </c>
      <c r="G33" s="350" t="s">
        <v>21</v>
      </c>
      <c r="H33" s="351">
        <f>H32/1000</f>
        <v>75.8</v>
      </c>
      <c r="I33" s="350" t="s">
        <v>21</v>
      </c>
      <c r="J33" s="350" t="s">
        <v>21</v>
      </c>
      <c r="K33" s="351">
        <f>K32/1000</f>
        <v>71.3</v>
      </c>
    </row>
    <row r="34" spans="1:11">
      <c r="A34" s="1"/>
      <c r="B34" s="1"/>
      <c r="C34" s="1"/>
      <c r="D34" s="1"/>
      <c r="E34" s="1"/>
      <c r="F34" s="1"/>
      <c r="G34" s="1"/>
      <c r="H34" s="1"/>
    </row>
    <row r="35" spans="1:11" ht="15.75">
      <c r="A35" s="83" t="s">
        <v>4</v>
      </c>
      <c r="B35" s="83"/>
      <c r="C35" s="1"/>
      <c r="D35" s="11"/>
      <c r="E35" s="11"/>
      <c r="F35" s="85"/>
      <c r="G35" s="1"/>
      <c r="H35" s="594" t="s">
        <v>704</v>
      </c>
      <c r="I35" s="594"/>
      <c r="J35" s="594"/>
    </row>
    <row r="36" spans="1:11" ht="15.75">
      <c r="A36" s="83"/>
      <c r="B36" s="83"/>
      <c r="C36" s="1"/>
      <c r="D36" s="853" t="s">
        <v>5</v>
      </c>
      <c r="E36" s="853"/>
      <c r="F36" s="268"/>
      <c r="G36" s="1"/>
      <c r="H36" s="728" t="s">
        <v>6</v>
      </c>
      <c r="I36" s="728"/>
      <c r="J36" s="728"/>
    </row>
    <row r="37" spans="1:11" ht="15.75">
      <c r="A37" s="83"/>
      <c r="B37" s="83"/>
      <c r="C37" s="1"/>
      <c r="D37" s="1"/>
      <c r="E37" s="1"/>
      <c r="F37" s="1"/>
      <c r="G37" s="1"/>
      <c r="H37" s="1"/>
      <c r="I37" s="1"/>
      <c r="J37" s="84"/>
    </row>
    <row r="38" spans="1:11" ht="15.75">
      <c r="A38" s="83" t="s">
        <v>7</v>
      </c>
      <c r="B38" s="83"/>
      <c r="C38" s="1"/>
      <c r="D38" s="11"/>
      <c r="E38" s="11"/>
      <c r="F38" s="85"/>
      <c r="G38" s="1"/>
      <c r="H38" s="594" t="s">
        <v>705</v>
      </c>
      <c r="I38" s="594"/>
      <c r="J38" s="594"/>
    </row>
    <row r="39" spans="1:11" ht="15.75">
      <c r="A39" s="84"/>
      <c r="B39" s="84"/>
      <c r="C39" s="84"/>
      <c r="D39" s="853" t="s">
        <v>5</v>
      </c>
      <c r="E39" s="853"/>
      <c r="F39" s="268"/>
      <c r="G39" s="1"/>
      <c r="H39" s="728" t="s">
        <v>6</v>
      </c>
      <c r="I39" s="728"/>
      <c r="J39" s="728"/>
    </row>
    <row r="40" spans="1:11">
      <c r="A40" s="1"/>
      <c r="B40" s="1"/>
      <c r="C40" s="1"/>
      <c r="D40" s="1"/>
      <c r="E40" s="1"/>
      <c r="F40" s="1"/>
      <c r="G40" s="1"/>
      <c r="H40" s="1"/>
    </row>
    <row r="41" spans="1:11">
      <c r="A41" s="1"/>
      <c r="B41" s="1"/>
      <c r="C41" s="1"/>
      <c r="D41" s="1"/>
      <c r="E41" s="1"/>
      <c r="F41" s="1"/>
      <c r="G41" s="1"/>
      <c r="H41" s="1"/>
    </row>
    <row r="42" spans="1:11">
      <c r="A42" s="1"/>
      <c r="B42" s="1"/>
      <c r="C42" s="1"/>
      <c r="D42" s="1"/>
      <c r="E42" s="1"/>
      <c r="F42" s="1"/>
      <c r="G42" s="1"/>
      <c r="H42" s="1"/>
    </row>
    <row r="43" spans="1:11">
      <c r="A43" s="1"/>
      <c r="B43" s="1"/>
      <c r="C43" s="1"/>
      <c r="D43" s="1"/>
      <c r="E43" s="1"/>
      <c r="F43" s="1"/>
      <c r="G43" s="1"/>
      <c r="H43" s="1"/>
    </row>
    <row r="44" spans="1:11">
      <c r="A44" s="1"/>
      <c r="B44" s="1"/>
      <c r="C44" s="1"/>
      <c r="D44" s="1"/>
      <c r="E44" s="1"/>
      <c r="F44" s="1"/>
      <c r="G44" s="1"/>
      <c r="H44" s="1"/>
    </row>
    <row r="45" spans="1:11">
      <c r="A45" s="1"/>
      <c r="B45" s="1"/>
      <c r="C45" s="1"/>
      <c r="D45" s="1"/>
      <c r="E45" s="1"/>
      <c r="F45" s="1"/>
      <c r="G45" s="1"/>
      <c r="H45" s="1"/>
    </row>
    <row r="46" spans="1:11">
      <c r="A46" s="1"/>
      <c r="B46" s="1"/>
      <c r="C46" s="1"/>
      <c r="D46" s="1"/>
      <c r="E46" s="1"/>
      <c r="F46" s="1"/>
      <c r="G46" s="1"/>
      <c r="H46" s="1"/>
    </row>
    <row r="47" spans="1:11">
      <c r="A47" s="1"/>
      <c r="B47" s="1"/>
      <c r="C47" s="1"/>
      <c r="D47" s="1"/>
      <c r="E47" s="1"/>
      <c r="F47" s="1"/>
      <c r="G47" s="1"/>
      <c r="H47" s="1"/>
    </row>
    <row r="48" spans="1:11">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sheetData>
  <mergeCells count="17">
    <mergeCell ref="D36:E36"/>
    <mergeCell ref="H36:J36"/>
    <mergeCell ref="H38:J38"/>
    <mergeCell ref="D39:E39"/>
    <mergeCell ref="H39:J39"/>
    <mergeCell ref="H35:J35"/>
    <mergeCell ref="A2:K2"/>
    <mergeCell ref="A3:K3"/>
    <mergeCell ref="A4:K4"/>
    <mergeCell ref="A5:K5"/>
    <mergeCell ref="A6:K6"/>
    <mergeCell ref="A7:H7"/>
    <mergeCell ref="A9:A10"/>
    <mergeCell ref="B9:B10"/>
    <mergeCell ref="C9:E9"/>
    <mergeCell ref="F9:H9"/>
    <mergeCell ref="I9:K9"/>
  </mergeCells>
  <pageMargins left="0.7" right="0.7" top="0.75" bottom="0.75" header="0.3" footer="0.3"/>
  <pageSetup paperSize="9" orientation="landscape" verticalDpi="0" r:id="rId1"/>
</worksheet>
</file>

<file path=xl/worksheets/sheet73.xml><?xml version="1.0" encoding="utf-8"?>
<worksheet xmlns="http://schemas.openxmlformats.org/spreadsheetml/2006/main" xmlns:r="http://schemas.openxmlformats.org/officeDocument/2006/relationships">
  <sheetPr>
    <tabColor rgb="FFFFFF00"/>
  </sheetPr>
  <dimension ref="A2:K49"/>
  <sheetViews>
    <sheetView view="pageBreakPreview" topLeftCell="A4" zoomScale="66" zoomScaleNormal="66" zoomScaleSheetLayoutView="66" workbookViewId="0">
      <selection activeCell="G14" sqref="G1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384</v>
      </c>
      <c r="B3" s="641"/>
      <c r="C3" s="641"/>
      <c r="D3" s="641"/>
      <c r="E3" s="641"/>
      <c r="F3" s="641"/>
      <c r="G3" s="641"/>
    </row>
    <row r="4" spans="1:7" ht="56.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2:G2"/>
    <mergeCell ref="A3:G3"/>
    <mergeCell ref="A4:G4"/>
    <mergeCell ref="A5:G5"/>
    <mergeCell ref="A6:G6"/>
    <mergeCell ref="A7:F7"/>
    <mergeCell ref="A8:D9"/>
    <mergeCell ref="E8:E9"/>
    <mergeCell ref="F8:F9"/>
    <mergeCell ref="G8:G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F48:G48"/>
    <mergeCell ref="C49:D49"/>
    <mergeCell ref="F49:G49"/>
    <mergeCell ref="A42:D42"/>
    <mergeCell ref="A43:D43"/>
    <mergeCell ref="A44:B44"/>
    <mergeCell ref="F45:G45"/>
    <mergeCell ref="C46:D46"/>
    <mergeCell ref="F46:G46"/>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74.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7" customHeight="1">
      <c r="A3" s="641" t="s">
        <v>389</v>
      </c>
      <c r="B3" s="641"/>
      <c r="C3" s="641"/>
      <c r="D3" s="641"/>
      <c r="E3" s="641"/>
      <c r="F3" s="641"/>
      <c r="G3" s="641"/>
    </row>
    <row r="4" spans="1:7" ht="56.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75.xml><?xml version="1.0" encoding="utf-8"?>
<worksheet xmlns="http://schemas.openxmlformats.org/spreadsheetml/2006/main" xmlns:r="http://schemas.openxmlformats.org/officeDocument/2006/relationships">
  <sheetPr>
    <tabColor rgb="FFFFFF00"/>
  </sheetPr>
  <dimension ref="A2:K49"/>
  <sheetViews>
    <sheetView view="pageBreakPreview" zoomScale="66" zoomScaleNormal="66"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58.5" customHeight="1">
      <c r="A3" s="641" t="s">
        <v>390</v>
      </c>
      <c r="B3" s="641"/>
      <c r="C3" s="641"/>
      <c r="D3" s="641"/>
      <c r="E3" s="641"/>
      <c r="F3" s="641"/>
      <c r="G3" s="641"/>
    </row>
    <row r="4" spans="1:7" ht="56.25" customHeight="1">
      <c r="A4" s="849" t="s">
        <v>443</v>
      </c>
      <c r="B4" s="849"/>
      <c r="C4" s="849"/>
      <c r="D4" s="849"/>
      <c r="E4" s="849"/>
      <c r="F4" s="849"/>
      <c r="G4" s="849"/>
    </row>
    <row r="5" spans="1:7" ht="15.75" customHeight="1">
      <c r="A5" s="593" t="s">
        <v>1</v>
      </c>
      <c r="B5" s="593"/>
      <c r="C5" s="593"/>
      <c r="D5" s="593"/>
      <c r="E5" s="593"/>
      <c r="F5" s="593"/>
      <c r="G5" s="593"/>
    </row>
    <row r="6" spans="1:7" ht="15.75" customHeight="1">
      <c r="A6" s="603" t="s">
        <v>902</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76.xml><?xml version="1.0" encoding="utf-8"?>
<worksheet xmlns="http://schemas.openxmlformats.org/spreadsheetml/2006/main" xmlns:r="http://schemas.openxmlformats.org/officeDocument/2006/relationships">
  <sheetPr>
    <tabColor rgb="FFFFFF00"/>
  </sheetPr>
  <dimension ref="A1:M18"/>
  <sheetViews>
    <sheetView view="pageBreakPreview" zoomScale="66" zoomScaleNormal="66" zoomScaleSheetLayoutView="66" workbookViewId="0">
      <selection activeCell="K8" sqref="K8"/>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t="s">
        <v>443</v>
      </c>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902</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449</v>
      </c>
      <c r="F7" s="653"/>
      <c r="G7" s="654"/>
      <c r="H7" s="652" t="s">
        <v>450</v>
      </c>
      <c r="I7" s="653"/>
      <c r="J7" s="654"/>
      <c r="K7" s="652" t="s">
        <v>903</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63" customHeight="1">
      <c r="A9" s="809" t="s">
        <v>14</v>
      </c>
      <c r="B9" s="809"/>
      <c r="C9" s="21"/>
      <c r="D9" s="16" t="s">
        <v>15</v>
      </c>
      <c r="E9" s="22">
        <v>0</v>
      </c>
      <c r="F9" s="50">
        <v>0</v>
      </c>
      <c r="G9" s="22">
        <f>E9*F9</f>
        <v>0</v>
      </c>
      <c r="H9" s="22">
        <v>0</v>
      </c>
      <c r="I9" s="22">
        <v>0</v>
      </c>
      <c r="J9" s="22">
        <f>H9*I9</f>
        <v>0</v>
      </c>
      <c r="K9" s="22">
        <v>0</v>
      </c>
      <c r="L9" s="22">
        <v>0</v>
      </c>
      <c r="M9" s="22">
        <f>K9*L9</f>
        <v>0</v>
      </c>
    </row>
    <row r="10" spans="1:13" ht="57.75" customHeight="1">
      <c r="A10" s="809" t="s">
        <v>16</v>
      </c>
      <c r="B10" s="809"/>
      <c r="C10" s="21"/>
      <c r="D10" s="16"/>
      <c r="E10" s="55">
        <v>0</v>
      </c>
      <c r="F10" s="50">
        <v>0</v>
      </c>
      <c r="G10" s="22">
        <f>E10*F10</f>
        <v>0</v>
      </c>
      <c r="H10" s="55">
        <v>0</v>
      </c>
      <c r="I10" s="22">
        <v>0</v>
      </c>
      <c r="J10" s="22">
        <f>H10*I10</f>
        <v>0</v>
      </c>
      <c r="K10" s="55">
        <v>0</v>
      </c>
      <c r="L10" s="22">
        <v>0</v>
      </c>
      <c r="M10" s="22">
        <f>K10*L10</f>
        <v>0</v>
      </c>
    </row>
    <row r="11" spans="1:13" ht="61.5" customHeight="1">
      <c r="A11" s="809" t="s">
        <v>369</v>
      </c>
      <c r="B11" s="809"/>
      <c r="C11" s="21"/>
      <c r="D11" s="16" t="s">
        <v>17</v>
      </c>
      <c r="E11" s="55">
        <v>0</v>
      </c>
      <c r="F11" s="50">
        <v>0</v>
      </c>
      <c r="G11" s="22">
        <f>E11*F11</f>
        <v>0</v>
      </c>
      <c r="H11" s="55">
        <v>0</v>
      </c>
      <c r="I11" s="22">
        <v>0</v>
      </c>
      <c r="J11" s="22">
        <f>H11*I11</f>
        <v>0</v>
      </c>
      <c r="K11" s="55">
        <v>0</v>
      </c>
      <c r="L11" s="22">
        <v>0</v>
      </c>
      <c r="M11" s="22">
        <f>K11*L11</f>
        <v>0</v>
      </c>
    </row>
    <row r="12" spans="1:13" ht="15.75">
      <c r="A12" s="649" t="s">
        <v>2</v>
      </c>
      <c r="B12" s="650"/>
      <c r="C12" s="650"/>
      <c r="D12" s="651"/>
      <c r="E12" s="51" t="s">
        <v>21</v>
      </c>
      <c r="F12" s="51" t="s">
        <v>21</v>
      </c>
      <c r="G12" s="18">
        <f>G9+G10+G11</f>
        <v>0</v>
      </c>
      <c r="H12" s="18"/>
      <c r="I12" s="18"/>
      <c r="J12" s="18">
        <f>J9+J10+J11</f>
        <v>0</v>
      </c>
      <c r="K12" s="18"/>
      <c r="L12" s="18"/>
      <c r="M12" s="18">
        <f>M9+M10+M11</f>
        <v>0</v>
      </c>
    </row>
    <row r="13" spans="1:13" ht="15.75">
      <c r="A13" s="646" t="s">
        <v>3</v>
      </c>
      <c r="B13" s="647"/>
      <c r="C13" s="647"/>
      <c r="D13" s="648"/>
      <c r="E13" s="51" t="s">
        <v>21</v>
      </c>
      <c r="F13" s="51" t="s">
        <v>21</v>
      </c>
      <c r="G13" s="18">
        <f>G12/1000</f>
        <v>0</v>
      </c>
      <c r="H13" s="18"/>
      <c r="I13" s="18"/>
      <c r="J13" s="18">
        <f>J12/1000</f>
        <v>0</v>
      </c>
      <c r="K13" s="18"/>
      <c r="L13" s="18"/>
      <c r="M13" s="65">
        <f>M12/1000</f>
        <v>0</v>
      </c>
    </row>
    <row r="14" spans="1:13" ht="15.75">
      <c r="A14" s="3"/>
      <c r="B14" s="27"/>
      <c r="C14" s="27"/>
      <c r="D14" s="3"/>
      <c r="E14" s="594"/>
      <c r="F14" s="594"/>
      <c r="G14" s="3"/>
      <c r="J14" s="54"/>
    </row>
    <row r="15" spans="1:13" ht="15.75">
      <c r="A15" s="3"/>
      <c r="B15" s="593" t="s">
        <v>5</v>
      </c>
      <c r="C15" s="593"/>
      <c r="D15" s="3"/>
      <c r="E15" s="593" t="s">
        <v>6</v>
      </c>
      <c r="F15" s="593"/>
      <c r="G15" s="3"/>
      <c r="H15" s="593" t="s">
        <v>6</v>
      </c>
      <c r="I15" s="593"/>
      <c r="J15" s="53"/>
    </row>
    <row r="16" spans="1:13" ht="15.75">
      <c r="A16" s="3"/>
      <c r="B16" s="3"/>
      <c r="C16" s="3"/>
      <c r="D16" s="3"/>
      <c r="E16" s="3"/>
      <c r="F16" s="3"/>
      <c r="G16" s="3"/>
      <c r="H16" s="617"/>
      <c r="I16" s="617"/>
      <c r="J16" s="54"/>
    </row>
    <row r="17" spans="1:9" ht="15.75">
      <c r="A17" s="3"/>
      <c r="B17" s="27"/>
      <c r="C17" s="27"/>
      <c r="D17" s="3"/>
      <c r="E17" s="594"/>
      <c r="F17" s="594"/>
      <c r="G17" s="3"/>
      <c r="H17" s="13"/>
      <c r="I17" s="13"/>
    </row>
    <row r="18" spans="1:9" ht="15.75">
      <c r="A18" s="9"/>
      <c r="B18" s="593" t="s">
        <v>5</v>
      </c>
      <c r="C18" s="593"/>
      <c r="D18" s="3"/>
      <c r="E18" s="593" t="s">
        <v>6</v>
      </c>
      <c r="F18" s="593"/>
      <c r="H18" s="612" t="s">
        <v>6</v>
      </c>
      <c r="I18" s="612"/>
    </row>
  </sheetData>
  <sheetProtection selectLockedCells="1" selectUnlockedCells="1"/>
  <mergeCells count="26">
    <mergeCell ref="H15:I15"/>
    <mergeCell ref="H16:I16"/>
    <mergeCell ref="E17:F17"/>
    <mergeCell ref="B18:C18"/>
    <mergeCell ref="E18:F18"/>
    <mergeCell ref="H18:I18"/>
    <mergeCell ref="A12:D12"/>
    <mergeCell ref="A13:D13"/>
    <mergeCell ref="E14:F14"/>
    <mergeCell ref="B15:C15"/>
    <mergeCell ref="E15:F15"/>
    <mergeCell ref="A9:B9"/>
    <mergeCell ref="A10:B10"/>
    <mergeCell ref="A11:B11"/>
    <mergeCell ref="A7:B8"/>
    <mergeCell ref="C7:C8"/>
    <mergeCell ref="D7:D8"/>
    <mergeCell ref="E7:G7"/>
    <mergeCell ref="H7:J7"/>
    <mergeCell ref="K7:M7"/>
    <mergeCell ref="A1:M1"/>
    <mergeCell ref="A2:M2"/>
    <mergeCell ref="A3:M3"/>
    <mergeCell ref="A4:M4"/>
    <mergeCell ref="A5:M5"/>
    <mergeCell ref="A6:J6"/>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77.xml><?xml version="1.0" encoding="utf-8"?>
<worksheet xmlns="http://schemas.openxmlformats.org/spreadsheetml/2006/main" xmlns:r="http://schemas.openxmlformats.org/officeDocument/2006/relationships">
  <sheetPr>
    <tabColor rgb="FFFF00FF"/>
  </sheetPr>
  <dimension ref="A1:H44"/>
  <sheetViews>
    <sheetView view="pageBreakPreview" zoomScale="66" zoomScaleSheetLayoutView="66" workbookViewId="0">
      <selection activeCell="N33" sqref="N33"/>
    </sheetView>
  </sheetViews>
  <sheetFormatPr defaultRowHeight="12.75"/>
  <cols>
    <col min="5" max="5" width="19.28515625" customWidth="1"/>
    <col min="6" max="6" width="19.7109375" customWidth="1"/>
    <col min="7" max="7" width="17.85546875" customWidth="1"/>
  </cols>
  <sheetData>
    <row r="1" spans="1:7" ht="15.75">
      <c r="A1" s="3"/>
      <c r="B1" s="3"/>
      <c r="C1" s="3"/>
      <c r="D1" s="3"/>
      <c r="E1" s="3"/>
      <c r="F1" s="3"/>
      <c r="G1" s="14"/>
    </row>
    <row r="2" spans="1:7" ht="15.75">
      <c r="A2" s="605" t="s">
        <v>0</v>
      </c>
      <c r="B2" s="605"/>
      <c r="C2" s="605"/>
      <c r="D2" s="605"/>
      <c r="E2" s="605"/>
      <c r="F2" s="605"/>
      <c r="G2" s="605"/>
    </row>
    <row r="3" spans="1:7" ht="15.75" customHeight="1">
      <c r="A3" s="605" t="s">
        <v>337</v>
      </c>
      <c r="B3" s="605"/>
      <c r="C3" s="605"/>
      <c r="D3" s="605"/>
      <c r="E3" s="605"/>
      <c r="F3" s="605"/>
      <c r="G3" s="605"/>
    </row>
    <row r="4" spans="1:7" ht="49.5"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6" customHeight="1">
      <c r="A12" s="604" t="s">
        <v>8</v>
      </c>
      <c r="B12" s="604"/>
      <c r="C12" s="604"/>
      <c r="D12" s="604"/>
      <c r="E12" s="4" t="s">
        <v>334</v>
      </c>
      <c r="F12" s="4" t="s">
        <v>335</v>
      </c>
      <c r="G12" s="4" t="s">
        <v>336</v>
      </c>
    </row>
    <row r="13" spans="1:7" ht="15.6" customHeight="1">
      <c r="A13" s="592"/>
      <c r="B13" s="592"/>
      <c r="C13" s="592"/>
      <c r="D13" s="592"/>
      <c r="E13" s="22">
        <v>0</v>
      </c>
      <c r="F13" s="22">
        <v>0</v>
      </c>
      <c r="G13" s="22">
        <v>0</v>
      </c>
    </row>
    <row r="14" spans="1:7" ht="15.6" customHeight="1">
      <c r="A14" s="592"/>
      <c r="B14" s="592"/>
      <c r="C14" s="592"/>
      <c r="D14" s="592"/>
      <c r="E14" s="22">
        <v>0</v>
      </c>
      <c r="F14" s="22">
        <v>0</v>
      </c>
      <c r="G14" s="22">
        <v>0</v>
      </c>
    </row>
    <row r="15" spans="1:7" ht="15.6" customHeight="1">
      <c r="A15" s="592"/>
      <c r="B15" s="592"/>
      <c r="C15" s="592"/>
      <c r="D15" s="592"/>
      <c r="E15" s="22">
        <v>0</v>
      </c>
      <c r="F15" s="22">
        <v>0</v>
      </c>
      <c r="G15" s="22">
        <v>0</v>
      </c>
    </row>
    <row r="16" spans="1:7" ht="15.6" customHeight="1">
      <c r="A16" s="592"/>
      <c r="B16" s="592"/>
      <c r="C16" s="592"/>
      <c r="D16" s="592"/>
      <c r="E16" s="22">
        <v>0</v>
      </c>
      <c r="F16" s="22">
        <v>0</v>
      </c>
      <c r="G16" s="22">
        <v>0</v>
      </c>
    </row>
    <row r="17" spans="1:8" ht="15.6" customHeight="1">
      <c r="A17" s="592"/>
      <c r="B17" s="592"/>
      <c r="C17" s="592"/>
      <c r="D17" s="592"/>
      <c r="E17" s="22">
        <v>0</v>
      </c>
      <c r="F17" s="22">
        <v>0</v>
      </c>
      <c r="G17" s="22">
        <v>0</v>
      </c>
    </row>
    <row r="18" spans="1:8" ht="15.6" customHeight="1">
      <c r="A18" s="592"/>
      <c r="B18" s="592"/>
      <c r="C18" s="592"/>
      <c r="D18" s="592"/>
      <c r="E18" s="22">
        <v>0</v>
      </c>
      <c r="F18" s="22">
        <v>0</v>
      </c>
      <c r="G18" s="22">
        <v>0</v>
      </c>
    </row>
    <row r="19" spans="1:8" ht="16.5" customHeight="1">
      <c r="A19" s="607"/>
      <c r="B19" s="607"/>
      <c r="C19" s="607"/>
      <c r="D19" s="607"/>
      <c r="E19" s="22">
        <v>0</v>
      </c>
      <c r="F19" s="22">
        <v>0</v>
      </c>
      <c r="G19" s="22">
        <v>0</v>
      </c>
    </row>
    <row r="20" spans="1:8" ht="16.5" customHeight="1">
      <c r="A20" s="607"/>
      <c r="B20" s="607"/>
      <c r="C20" s="607"/>
      <c r="D20" s="607"/>
      <c r="E20" s="22">
        <v>0</v>
      </c>
      <c r="F20" s="22">
        <v>0</v>
      </c>
      <c r="G20" s="22">
        <v>0</v>
      </c>
    </row>
    <row r="21" spans="1:8" ht="16.5" customHeight="1">
      <c r="A21" s="607"/>
      <c r="B21" s="607"/>
      <c r="C21" s="607"/>
      <c r="D21" s="607"/>
      <c r="E21" s="22">
        <v>0</v>
      </c>
      <c r="F21" s="22">
        <v>0</v>
      </c>
      <c r="G21" s="22">
        <v>0</v>
      </c>
    </row>
    <row r="22" spans="1:8" ht="16.5" customHeight="1">
      <c r="A22" s="607"/>
      <c r="B22" s="607"/>
      <c r="C22" s="607"/>
      <c r="D22" s="607"/>
      <c r="E22" s="22">
        <v>0</v>
      </c>
      <c r="F22" s="22">
        <v>0</v>
      </c>
      <c r="G22" s="22">
        <v>0</v>
      </c>
    </row>
    <row r="23" spans="1:8" ht="16.5" customHeight="1">
      <c r="A23" s="607"/>
      <c r="B23" s="607"/>
      <c r="C23" s="607"/>
      <c r="D23" s="607"/>
      <c r="E23" s="22">
        <v>0</v>
      </c>
      <c r="F23" s="22">
        <v>0</v>
      </c>
      <c r="G23" s="22">
        <v>0</v>
      </c>
    </row>
    <row r="24" spans="1:8" ht="16.5" customHeight="1">
      <c r="A24" s="599" t="s">
        <v>2</v>
      </c>
      <c r="B24" s="599"/>
      <c r="C24" s="599"/>
      <c r="D24" s="599"/>
      <c r="E24" s="5">
        <f>SUM(E13:E23)</f>
        <v>0</v>
      </c>
      <c r="F24" s="5">
        <f>SUM(F13:F23)</f>
        <v>0</v>
      </c>
      <c r="G24" s="5">
        <f>SUM(G13:G23)</f>
        <v>0</v>
      </c>
      <c r="H24" s="7"/>
    </row>
    <row r="25" spans="1:8" ht="15.75">
      <c r="A25" s="599" t="s">
        <v>3</v>
      </c>
      <c r="B25" s="599"/>
      <c r="C25" s="599"/>
      <c r="D25" s="599"/>
      <c r="E25" s="5">
        <f>E24/1000</f>
        <v>0</v>
      </c>
      <c r="F25" s="5">
        <f>F24/1000</f>
        <v>0</v>
      </c>
      <c r="G25" s="5">
        <f>G24/1000</f>
        <v>0</v>
      </c>
      <c r="H25" s="8"/>
    </row>
    <row r="26" spans="1:8" ht="15.75">
      <c r="A26" s="9"/>
      <c r="B26" s="9"/>
      <c r="C26" s="9"/>
      <c r="D26" s="9"/>
      <c r="E26" s="9"/>
      <c r="F26" s="9"/>
      <c r="G26" s="48"/>
      <c r="H26" s="10"/>
    </row>
    <row r="27" spans="1:8" ht="15.75">
      <c r="A27" s="9"/>
      <c r="B27" s="9"/>
      <c r="C27" s="9"/>
      <c r="D27" s="9"/>
      <c r="E27" s="9"/>
      <c r="F27" s="9"/>
      <c r="G27" s="14"/>
    </row>
    <row r="28" spans="1:8" ht="15.75">
      <c r="A28" s="9"/>
      <c r="B28" s="9"/>
      <c r="C28" s="9"/>
      <c r="D28" s="9"/>
      <c r="E28" s="9"/>
      <c r="F28" s="9"/>
      <c r="G28" s="14"/>
    </row>
    <row r="29" spans="1:8" ht="15.75">
      <c r="A29" s="3" t="s">
        <v>4</v>
      </c>
      <c r="B29" s="3"/>
      <c r="C29" s="27"/>
      <c r="D29" s="27"/>
      <c r="E29" s="3"/>
      <c r="F29" s="594"/>
      <c r="G29" s="594"/>
      <c r="H29" s="9"/>
    </row>
    <row r="30" spans="1:8" ht="15.75">
      <c r="A30" s="3"/>
      <c r="B30" s="3"/>
      <c r="C30" s="593" t="s">
        <v>5</v>
      </c>
      <c r="D30" s="593"/>
      <c r="E30" s="3"/>
      <c r="F30" s="593" t="s">
        <v>6</v>
      </c>
      <c r="G30" s="593"/>
      <c r="H30" s="9"/>
    </row>
    <row r="31" spans="1:8" ht="15.75">
      <c r="A31" s="3"/>
      <c r="B31" s="3"/>
      <c r="C31" s="3"/>
      <c r="D31" s="3"/>
      <c r="E31" s="3"/>
      <c r="F31" s="3"/>
      <c r="G31" s="3"/>
      <c r="H31" s="9"/>
    </row>
    <row r="32" spans="1:8" ht="15.75">
      <c r="A32" s="3" t="s">
        <v>7</v>
      </c>
      <c r="B32" s="3"/>
      <c r="C32" s="27"/>
      <c r="D32" s="27"/>
      <c r="E32" s="3"/>
      <c r="F32" s="594"/>
      <c r="G32" s="594"/>
      <c r="H32" s="9"/>
    </row>
    <row r="33" spans="1:8" ht="15.75">
      <c r="A33" s="9"/>
      <c r="B33" s="9"/>
      <c r="C33" s="593" t="s">
        <v>5</v>
      </c>
      <c r="D33" s="593"/>
      <c r="E33" s="3"/>
      <c r="F33" s="593" t="s">
        <v>6</v>
      </c>
      <c r="G33" s="593"/>
      <c r="H33" s="9"/>
    </row>
    <row r="34" spans="1:8" ht="15.75">
      <c r="A34" s="9"/>
      <c r="B34" s="9"/>
      <c r="C34" s="9"/>
      <c r="D34" s="9"/>
      <c r="E34" s="9"/>
      <c r="F34" s="9"/>
    </row>
    <row r="35" spans="1:8" ht="15.75">
      <c r="A35" s="9"/>
      <c r="B35" s="9"/>
      <c r="C35" s="9"/>
      <c r="D35" s="9"/>
      <c r="E35" s="9"/>
      <c r="F35" s="9"/>
    </row>
    <row r="36" spans="1:8" ht="15.75">
      <c r="A36" s="9"/>
      <c r="B36" s="9"/>
      <c r="C36" s="9"/>
      <c r="D36" s="9"/>
      <c r="E36" s="9"/>
      <c r="F36" s="9"/>
    </row>
    <row r="37" spans="1:8" ht="15">
      <c r="A37" s="13"/>
      <c r="B37" s="13"/>
      <c r="C37" s="13"/>
      <c r="D37" s="13"/>
      <c r="E37" s="13"/>
      <c r="F37" s="13"/>
    </row>
    <row r="38" spans="1:8" ht="15">
      <c r="A38" s="14"/>
      <c r="B38" s="14"/>
      <c r="C38" s="14"/>
      <c r="D38" s="14"/>
      <c r="E38" s="14"/>
      <c r="F38" s="14"/>
    </row>
    <row r="39" spans="1:8" ht="15">
      <c r="A39" s="14"/>
      <c r="B39" s="14"/>
      <c r="C39" s="14"/>
      <c r="D39" s="14"/>
      <c r="E39" s="14"/>
      <c r="F39" s="14"/>
    </row>
    <row r="40" spans="1:8" ht="15">
      <c r="A40" s="14"/>
      <c r="B40" s="14"/>
      <c r="C40" s="14"/>
      <c r="D40" s="14"/>
      <c r="E40" s="14"/>
      <c r="F40" s="14"/>
    </row>
    <row r="41" spans="1:8" ht="15">
      <c r="F41" s="14"/>
    </row>
    <row r="42" spans="1:8" ht="15">
      <c r="F42" s="14"/>
    </row>
    <row r="43" spans="1:8" ht="15">
      <c r="F43" s="14"/>
    </row>
    <row r="44" spans="1:8" ht="15">
      <c r="F44" s="14"/>
    </row>
  </sheetData>
  <sheetProtection selectLockedCells="1" selectUnlockedCells="1"/>
  <mergeCells count="27">
    <mergeCell ref="A21:D21"/>
    <mergeCell ref="A22:D22"/>
    <mergeCell ref="F32:G32"/>
    <mergeCell ref="C33:D33"/>
    <mergeCell ref="F33:G33"/>
    <mergeCell ref="A23:D23"/>
    <mergeCell ref="A24:D24"/>
    <mergeCell ref="A25:D25"/>
    <mergeCell ref="F29:G29"/>
    <mergeCell ref="C30:D30"/>
    <mergeCell ref="F30:G30"/>
    <mergeCell ref="A18:D18"/>
    <mergeCell ref="A19:D19"/>
    <mergeCell ref="A20:D20"/>
    <mergeCell ref="A8:F8"/>
    <mergeCell ref="A12:D12"/>
    <mergeCell ref="A13:D13"/>
    <mergeCell ref="A14:D14"/>
    <mergeCell ref="A15:D15"/>
    <mergeCell ref="A16:D16"/>
    <mergeCell ref="A17:D17"/>
    <mergeCell ref="A7:F7"/>
    <mergeCell ref="A2:G2"/>
    <mergeCell ref="A3:G3"/>
    <mergeCell ref="A4:G4"/>
    <mergeCell ref="A5:G5"/>
    <mergeCell ref="A6:G6"/>
  </mergeCells>
  <printOptions horizontalCentered="1"/>
  <pageMargins left="0.78749999999999998" right="0.39374999999999999" top="0.98402777777777772" bottom="0.98402777777777772" header="0.51180555555555551" footer="0.51180555555555551"/>
  <pageSetup paperSize="9" scale="89" firstPageNumber="0" orientation="portrait" horizontalDpi="300" verticalDpi="300" r:id="rId1"/>
  <headerFooter alignWithMargins="0"/>
</worksheet>
</file>

<file path=xl/worksheets/sheet78.xml><?xml version="1.0" encoding="utf-8"?>
<worksheet xmlns="http://schemas.openxmlformats.org/spreadsheetml/2006/main" xmlns:r="http://schemas.openxmlformats.org/officeDocument/2006/relationships">
  <sheetPr>
    <tabColor rgb="FFFF00FF"/>
  </sheetPr>
  <dimension ref="A1:H39"/>
  <sheetViews>
    <sheetView view="pageBreakPreview" zoomScale="66" zoomScaleSheetLayoutView="66" workbookViewId="0">
      <selection activeCell="M40" sqref="M40"/>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t="s">
        <v>386</v>
      </c>
      <c r="B13" s="609"/>
      <c r="C13" s="609"/>
      <c r="D13" s="610"/>
      <c r="E13" s="22">
        <v>0</v>
      </c>
      <c r="F13" s="22">
        <v>0</v>
      </c>
      <c r="G13" s="22">
        <v>0</v>
      </c>
    </row>
    <row r="14" spans="1:7" ht="15.75">
      <c r="A14" s="608" t="s">
        <v>138</v>
      </c>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9"/>
      <c r="B21" s="9"/>
      <c r="C21" s="9"/>
      <c r="D21" s="9"/>
      <c r="E21" s="9"/>
      <c r="F21" s="9"/>
      <c r="G21" s="14"/>
    </row>
    <row r="22" spans="1:8" ht="15.75">
      <c r="A22" s="9"/>
      <c r="B22" s="9"/>
      <c r="C22" s="9"/>
      <c r="D22" s="9"/>
      <c r="E22" s="9"/>
      <c r="F22" s="9"/>
      <c r="G22" s="14"/>
    </row>
    <row r="23" spans="1:8" ht="15.75">
      <c r="A23" s="9"/>
      <c r="B23" s="9"/>
      <c r="C23" s="9"/>
      <c r="D23" s="9"/>
      <c r="E23" s="9"/>
      <c r="F23" s="9"/>
      <c r="G23" s="14"/>
    </row>
    <row r="24" spans="1:8" ht="15.75">
      <c r="A24" s="3" t="s">
        <v>4</v>
      </c>
      <c r="B24" s="3"/>
      <c r="C24" s="27"/>
      <c r="D24" s="27"/>
      <c r="E24" s="3"/>
      <c r="F24" s="594"/>
      <c r="G24" s="594"/>
      <c r="H24" s="9"/>
    </row>
    <row r="25" spans="1:8" ht="15.75">
      <c r="A25" s="3"/>
      <c r="B25" s="3"/>
      <c r="C25" s="593" t="s">
        <v>5</v>
      </c>
      <c r="D25" s="593"/>
      <c r="E25" s="3"/>
      <c r="F25" s="593" t="s">
        <v>6</v>
      </c>
      <c r="G25" s="593"/>
      <c r="H25" s="9"/>
    </row>
    <row r="26" spans="1:8" ht="15.75">
      <c r="A26" s="3"/>
      <c r="B26" s="3"/>
      <c r="C26" s="3"/>
      <c r="D26" s="3"/>
      <c r="E26" s="3"/>
      <c r="F26" s="3"/>
      <c r="G26" s="3"/>
      <c r="H26" s="9"/>
    </row>
    <row r="27" spans="1:8" ht="15.75">
      <c r="A27" s="3" t="s">
        <v>7</v>
      </c>
      <c r="B27" s="3"/>
      <c r="C27" s="27"/>
      <c r="D27" s="27"/>
      <c r="E27" s="3"/>
      <c r="F27" s="594"/>
      <c r="G27" s="594"/>
      <c r="H27" s="9"/>
    </row>
    <row r="28" spans="1:8" ht="15.75">
      <c r="A28" s="9"/>
      <c r="B28" s="9"/>
      <c r="C28" s="593" t="s">
        <v>5</v>
      </c>
      <c r="D28" s="593"/>
      <c r="E28" s="3"/>
      <c r="F28" s="593" t="s">
        <v>6</v>
      </c>
      <c r="G28" s="593"/>
      <c r="H28" s="9"/>
    </row>
    <row r="29" spans="1:8" ht="15.75">
      <c r="A29" s="9"/>
      <c r="B29" s="9"/>
      <c r="C29" s="9"/>
      <c r="D29" s="9"/>
      <c r="E29" s="9"/>
      <c r="F29" s="9"/>
    </row>
    <row r="30" spans="1:8" ht="15.75">
      <c r="A30" s="9"/>
      <c r="B30" s="9"/>
      <c r="C30" s="9"/>
      <c r="D30" s="9"/>
      <c r="E30" s="9"/>
      <c r="F30" s="9"/>
    </row>
    <row r="31" spans="1:8" ht="15.75">
      <c r="A31" s="9"/>
      <c r="B31" s="9"/>
      <c r="C31" s="9"/>
      <c r="D31" s="9"/>
      <c r="E31" s="9"/>
      <c r="F31" s="9"/>
    </row>
    <row r="32" spans="1:8" ht="15">
      <c r="A32" s="13"/>
      <c r="B32" s="13"/>
      <c r="C32" s="13"/>
      <c r="D32" s="13"/>
      <c r="E32" s="13"/>
      <c r="F32" s="13"/>
    </row>
    <row r="33" spans="1:6" ht="15">
      <c r="A33" s="14"/>
      <c r="B33" s="14"/>
      <c r="C33" s="14"/>
      <c r="D33" s="14"/>
      <c r="E33" s="14"/>
      <c r="F33" s="14"/>
    </row>
    <row r="34" spans="1:6" ht="15">
      <c r="A34" s="14"/>
      <c r="B34" s="14"/>
      <c r="C34" s="14"/>
      <c r="D34" s="14"/>
      <c r="E34" s="14"/>
      <c r="F34" s="14"/>
    </row>
    <row r="35" spans="1:6" ht="15">
      <c r="A35" s="14"/>
      <c r="B35" s="14"/>
      <c r="C35" s="14"/>
      <c r="D35" s="14"/>
      <c r="E35" s="14"/>
      <c r="F35" s="14"/>
    </row>
    <row r="36" spans="1:6" ht="15">
      <c r="F36" s="14"/>
    </row>
    <row r="37" spans="1:6" ht="15">
      <c r="F37" s="14"/>
    </row>
    <row r="38" spans="1:6" ht="15">
      <c r="F38" s="14"/>
    </row>
    <row r="39" spans="1:6" ht="15">
      <c r="F39" s="14"/>
    </row>
  </sheetData>
  <sheetProtection selectLockedCells="1" selectUnlockedCells="1"/>
  <mergeCells count="22">
    <mergeCell ref="C28:D28"/>
    <mergeCell ref="F28:G28"/>
    <mergeCell ref="A17:D17"/>
    <mergeCell ref="A18:D18"/>
    <mergeCell ref="A19:D19"/>
    <mergeCell ref="A20:D20"/>
    <mergeCell ref="F24:G24"/>
    <mergeCell ref="C25:D25"/>
    <mergeCell ref="F25:G25"/>
    <mergeCell ref="F27:G27"/>
    <mergeCell ref="A12:D12"/>
    <mergeCell ref="A13:D13"/>
    <mergeCell ref="A14:D14"/>
    <mergeCell ref="A15:D15"/>
    <mergeCell ref="A16:D16"/>
    <mergeCell ref="A8:F8"/>
    <mergeCell ref="A2:G2"/>
    <mergeCell ref="A3:G3"/>
    <mergeCell ref="A4:G4"/>
    <mergeCell ref="A5:G5"/>
    <mergeCell ref="A6:G6"/>
    <mergeCell ref="A7:F7"/>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79.xml><?xml version="1.0" encoding="utf-8"?>
<worksheet xmlns="http://schemas.openxmlformats.org/spreadsheetml/2006/main" xmlns:r="http://schemas.openxmlformats.org/officeDocument/2006/relationships">
  <sheetPr>
    <tabColor rgb="FFFF00FF"/>
  </sheetPr>
  <dimension ref="A1:H39"/>
  <sheetViews>
    <sheetView view="pageBreakPreview" zoomScale="66" zoomScaleSheetLayoutView="66" workbookViewId="0">
      <selection activeCell="R35" sqref="R35"/>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387</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8"/>
      <c r="B13" s="609"/>
      <c r="C13" s="609"/>
      <c r="D13" s="610"/>
      <c r="E13" s="22">
        <v>0</v>
      </c>
      <c r="F13" s="22">
        <v>0</v>
      </c>
      <c r="G13" s="22">
        <v>0</v>
      </c>
    </row>
    <row r="14" spans="1:7" ht="15.75">
      <c r="A14" s="608"/>
      <c r="B14" s="609"/>
      <c r="C14" s="609"/>
      <c r="D14" s="610"/>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9"/>
      <c r="B21" s="9"/>
      <c r="C21" s="9"/>
      <c r="D21" s="9"/>
      <c r="E21" s="9"/>
      <c r="F21" s="9"/>
      <c r="G21" s="14"/>
    </row>
    <row r="22" spans="1:8" ht="15.75">
      <c r="A22" s="9"/>
      <c r="B22" s="9"/>
      <c r="C22" s="9"/>
      <c r="D22" s="9"/>
      <c r="E22" s="9"/>
      <c r="F22" s="9"/>
      <c r="G22" s="14"/>
    </row>
    <row r="23" spans="1:8" ht="15.75">
      <c r="A23" s="9"/>
      <c r="B23" s="9"/>
      <c r="C23" s="9"/>
      <c r="D23" s="9"/>
      <c r="E23" s="9"/>
      <c r="F23" s="9"/>
      <c r="G23" s="14"/>
    </row>
    <row r="24" spans="1:8" ht="15.75">
      <c r="A24" s="3" t="s">
        <v>4</v>
      </c>
      <c r="B24" s="3"/>
      <c r="C24" s="27"/>
      <c r="D24" s="27"/>
      <c r="E24" s="3"/>
      <c r="F24" s="594"/>
      <c r="G24" s="594"/>
      <c r="H24" s="9"/>
    </row>
    <row r="25" spans="1:8" ht="15.75">
      <c r="A25" s="3"/>
      <c r="B25" s="3"/>
      <c r="C25" s="593" t="s">
        <v>5</v>
      </c>
      <c r="D25" s="593"/>
      <c r="E25" s="3"/>
      <c r="F25" s="593" t="s">
        <v>6</v>
      </c>
      <c r="G25" s="593"/>
      <c r="H25" s="9"/>
    </row>
    <row r="26" spans="1:8" ht="15.75">
      <c r="A26" s="3"/>
      <c r="B26" s="3"/>
      <c r="C26" s="3"/>
      <c r="D26" s="3"/>
      <c r="E26" s="3"/>
      <c r="F26" s="3"/>
      <c r="G26" s="3"/>
      <c r="H26" s="9"/>
    </row>
    <row r="27" spans="1:8" ht="15.75">
      <c r="A27" s="3" t="s">
        <v>7</v>
      </c>
      <c r="B27" s="3"/>
      <c r="C27" s="27"/>
      <c r="D27" s="27"/>
      <c r="E27" s="3"/>
      <c r="F27" s="594"/>
      <c r="G27" s="594"/>
      <c r="H27" s="9"/>
    </row>
    <row r="28" spans="1:8" ht="15.75">
      <c r="A28" s="9"/>
      <c r="B28" s="9"/>
      <c r="C28" s="593" t="s">
        <v>5</v>
      </c>
      <c r="D28" s="593"/>
      <c r="E28" s="3"/>
      <c r="F28" s="593" t="s">
        <v>6</v>
      </c>
      <c r="G28" s="593"/>
      <c r="H28" s="9"/>
    </row>
    <row r="29" spans="1:8" ht="15.75">
      <c r="A29" s="9"/>
      <c r="B29" s="9"/>
      <c r="C29" s="9"/>
      <c r="D29" s="9"/>
      <c r="E29" s="9"/>
      <c r="F29" s="9"/>
    </row>
    <row r="30" spans="1:8" ht="15.75">
      <c r="A30" s="9"/>
      <c r="B30" s="9"/>
      <c r="C30" s="9"/>
      <c r="D30" s="9"/>
      <c r="E30" s="9"/>
      <c r="F30" s="9"/>
    </row>
    <row r="31" spans="1:8" ht="15.75">
      <c r="A31" s="9"/>
      <c r="B31" s="9"/>
      <c r="C31" s="9"/>
      <c r="D31" s="9"/>
      <c r="E31" s="9"/>
      <c r="F31" s="9"/>
    </row>
    <row r="32" spans="1:8" ht="15">
      <c r="A32" s="13"/>
      <c r="B32" s="13"/>
      <c r="C32" s="13"/>
      <c r="D32" s="13"/>
      <c r="E32" s="13"/>
      <c r="F32" s="13"/>
    </row>
    <row r="33" spans="1:6" ht="15">
      <c r="A33" s="14"/>
      <c r="B33" s="14"/>
      <c r="C33" s="14"/>
      <c r="D33" s="14"/>
      <c r="E33" s="14"/>
      <c r="F33" s="14"/>
    </row>
    <row r="34" spans="1:6" ht="15">
      <c r="A34" s="14"/>
      <c r="B34" s="14"/>
      <c r="C34" s="14"/>
      <c r="D34" s="14"/>
      <c r="E34" s="14"/>
      <c r="F34" s="14"/>
    </row>
    <row r="35" spans="1:6" ht="15">
      <c r="A35" s="14"/>
      <c r="B35" s="14"/>
      <c r="C35" s="14"/>
      <c r="D35" s="14"/>
      <c r="E35" s="14"/>
      <c r="F35" s="14"/>
    </row>
    <row r="36" spans="1:6" ht="15">
      <c r="F36" s="14"/>
    </row>
    <row r="37" spans="1:6" ht="15">
      <c r="F37" s="14"/>
    </row>
    <row r="38" spans="1:6" ht="15">
      <c r="F38" s="14"/>
    </row>
    <row r="39" spans="1:6" ht="15">
      <c r="F39" s="14"/>
    </row>
  </sheetData>
  <sheetProtection selectLockedCells="1" selectUnlockedCells="1"/>
  <mergeCells count="22">
    <mergeCell ref="C28:D28"/>
    <mergeCell ref="F28:G28"/>
    <mergeCell ref="A17:D17"/>
    <mergeCell ref="A18:D18"/>
    <mergeCell ref="A19:D19"/>
    <mergeCell ref="A20:D20"/>
    <mergeCell ref="F24:G24"/>
    <mergeCell ref="C25:D25"/>
    <mergeCell ref="F25:G25"/>
    <mergeCell ref="F27:G27"/>
    <mergeCell ref="A12:D12"/>
    <mergeCell ref="A13:D13"/>
    <mergeCell ref="A14:D14"/>
    <mergeCell ref="A15:D15"/>
    <mergeCell ref="A16:D16"/>
    <mergeCell ref="A8:F8"/>
    <mergeCell ref="A2:G2"/>
    <mergeCell ref="A3:G3"/>
    <mergeCell ref="A4:G4"/>
    <mergeCell ref="A5:G5"/>
    <mergeCell ref="A6:G6"/>
    <mergeCell ref="A7:F7"/>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00FFFF"/>
  </sheetPr>
  <dimension ref="A1:I41"/>
  <sheetViews>
    <sheetView view="pageBreakPreview" zoomScale="66" zoomScaleSheetLayoutView="66" workbookViewId="0">
      <selection activeCell="E12" sqref="E12:G1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360</v>
      </c>
      <c r="B3" s="616"/>
      <c r="C3" s="616"/>
      <c r="D3" s="616"/>
      <c r="E3" s="616"/>
      <c r="F3" s="616"/>
      <c r="G3" s="616"/>
    </row>
    <row r="4" spans="1:9" ht="35.2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503" t="s">
        <v>996</v>
      </c>
      <c r="F12" s="503" t="s">
        <v>997</v>
      </c>
      <c r="G12" s="503" t="s">
        <v>998</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9.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600" t="s">
        <v>411</v>
      </c>
      <c r="B19" s="601"/>
      <c r="C19" s="601"/>
      <c r="D19" s="602"/>
      <c r="E19" s="52"/>
      <c r="F19" s="52"/>
      <c r="G19" s="52"/>
      <c r="H19" s="8"/>
    </row>
    <row r="20" spans="1:8" ht="15.75">
      <c r="A20" s="595" t="s">
        <v>412</v>
      </c>
      <c r="B20" s="596"/>
      <c r="C20" s="596"/>
      <c r="D20" s="597"/>
      <c r="E20" s="52"/>
      <c r="F20" s="52"/>
      <c r="G20" s="52"/>
      <c r="H20" s="8"/>
    </row>
    <row r="21" spans="1:8" ht="15.75">
      <c r="A21" s="595" t="s">
        <v>413</v>
      </c>
      <c r="B21" s="596"/>
      <c r="C21" s="596"/>
      <c r="D21" s="597"/>
      <c r="E21" s="52"/>
      <c r="F21" s="52"/>
      <c r="G21" s="52"/>
      <c r="H21" s="8"/>
    </row>
    <row r="22" spans="1:8" ht="15.75">
      <c r="A22" s="595" t="s">
        <v>414</v>
      </c>
      <c r="B22" s="596"/>
      <c r="C22" s="596"/>
      <c r="D22" s="597"/>
      <c r="E22" s="52"/>
      <c r="F22" s="52"/>
      <c r="G22" s="52"/>
      <c r="H22" s="8"/>
    </row>
    <row r="23" spans="1:8" ht="15.75">
      <c r="A23" s="9"/>
      <c r="B23" s="9"/>
      <c r="C23" s="9"/>
      <c r="D23" s="9"/>
      <c r="E23" s="9"/>
      <c r="F23" s="9"/>
      <c r="G23" s="14"/>
    </row>
    <row r="24" spans="1:8" ht="15.75">
      <c r="A24" s="9"/>
      <c r="B24" s="9"/>
      <c r="C24" s="9"/>
      <c r="D24" s="9"/>
      <c r="E24" s="9"/>
      <c r="F24" s="9"/>
      <c r="G24" s="14"/>
    </row>
    <row r="25" spans="1:8" ht="15.75">
      <c r="A25" s="9"/>
      <c r="B25" s="9"/>
      <c r="C25" s="9"/>
      <c r="D25" s="9"/>
      <c r="E25" s="9"/>
      <c r="F25" s="9"/>
      <c r="G25" s="14"/>
    </row>
    <row r="26" spans="1:8" ht="15.75">
      <c r="A26" s="3" t="s">
        <v>4</v>
      </c>
      <c r="B26" s="3"/>
      <c r="C26" s="27"/>
      <c r="D26" s="27"/>
      <c r="E26" s="3"/>
      <c r="F26" s="594" t="s">
        <v>445</v>
      </c>
      <c r="G26" s="594"/>
      <c r="H26" s="9"/>
    </row>
    <row r="27" spans="1:8" ht="15.75">
      <c r="A27" s="3"/>
      <c r="B27" s="3"/>
      <c r="C27" s="593" t="s">
        <v>5</v>
      </c>
      <c r="D27" s="593"/>
      <c r="E27" s="3"/>
      <c r="F27" s="593" t="s">
        <v>6</v>
      </c>
      <c r="G27" s="593"/>
      <c r="H27" s="9"/>
    </row>
    <row r="28" spans="1:8" ht="15.75">
      <c r="A28" s="3"/>
      <c r="B28" s="3"/>
      <c r="C28" s="3"/>
      <c r="D28" s="3"/>
      <c r="E28" s="3"/>
      <c r="F28" s="3"/>
      <c r="G28" s="3"/>
      <c r="H28" s="9"/>
    </row>
    <row r="29" spans="1:8" ht="15.75">
      <c r="A29" s="3" t="s">
        <v>7</v>
      </c>
      <c r="B29" s="3"/>
      <c r="C29" s="27"/>
      <c r="D29" s="27"/>
      <c r="E29" s="3"/>
      <c r="F29" s="594" t="s">
        <v>446</v>
      </c>
      <c r="G29" s="594"/>
      <c r="H29" s="9"/>
    </row>
    <row r="30" spans="1:8" ht="15.75">
      <c r="A30" s="9"/>
      <c r="B30" s="9"/>
      <c r="C30" s="593" t="s">
        <v>5</v>
      </c>
      <c r="D30" s="593"/>
      <c r="E30" s="3"/>
      <c r="F30" s="593" t="s">
        <v>6</v>
      </c>
      <c r="G30" s="593"/>
      <c r="H30" s="9"/>
    </row>
    <row r="31" spans="1:8" ht="15.75">
      <c r="A31" s="9"/>
      <c r="B31" s="9"/>
      <c r="C31" s="9"/>
      <c r="D31" s="9"/>
      <c r="E31" s="9"/>
      <c r="F31" s="9"/>
    </row>
    <row r="32" spans="1:8" ht="15.75">
      <c r="A32" s="9"/>
      <c r="B32" s="9"/>
      <c r="C32" s="9"/>
      <c r="D32" s="9"/>
      <c r="E32" s="9"/>
      <c r="F32" s="9"/>
    </row>
    <row r="33" spans="1:6" ht="15.75">
      <c r="A33" s="9"/>
      <c r="B33" s="9"/>
      <c r="C33" s="9"/>
      <c r="D33" s="9"/>
      <c r="E33" s="9"/>
      <c r="F33" s="9"/>
    </row>
    <row r="34" spans="1:6" ht="15">
      <c r="A34" s="13"/>
      <c r="B34" s="13"/>
      <c r="C34" s="13"/>
      <c r="D34" s="13"/>
      <c r="E34" s="13"/>
      <c r="F34" s="13"/>
    </row>
    <row r="35" spans="1:6" ht="15">
      <c r="A35" s="14"/>
      <c r="B35" s="14"/>
      <c r="C35" s="14"/>
      <c r="D35" s="14"/>
      <c r="E35" s="14"/>
      <c r="F35" s="14"/>
    </row>
    <row r="36" spans="1:6" ht="15">
      <c r="A36" s="14"/>
      <c r="B36" s="14"/>
      <c r="C36" s="14"/>
      <c r="D36" s="14"/>
      <c r="E36" s="14"/>
      <c r="F36" s="14"/>
    </row>
    <row r="37" spans="1:6" ht="15">
      <c r="A37" s="14"/>
      <c r="B37" s="14"/>
      <c r="C37" s="14"/>
      <c r="D37" s="14"/>
      <c r="E37" s="14"/>
      <c r="F37" s="14"/>
    </row>
    <row r="38" spans="1:6" ht="15">
      <c r="F38" s="14"/>
    </row>
    <row r="39" spans="1:6" ht="15">
      <c r="F39" s="14"/>
    </row>
    <row r="40" spans="1:6" ht="15">
      <c r="F40" s="14"/>
    </row>
    <row r="41" spans="1:6" ht="15">
      <c r="F41" s="14"/>
    </row>
  </sheetData>
  <sheetProtection selectLockedCells="1" selectUnlockedCells="1"/>
  <mergeCells count="24">
    <mergeCell ref="F27:G27"/>
    <mergeCell ref="A14:D14"/>
    <mergeCell ref="A2:G2"/>
    <mergeCell ref="A3:G3"/>
    <mergeCell ref="A4:G4"/>
    <mergeCell ref="A5:G5"/>
    <mergeCell ref="A6:G6"/>
    <mergeCell ref="A7:F7"/>
    <mergeCell ref="F29:G29"/>
    <mergeCell ref="C30:D30"/>
    <mergeCell ref="F30:G30"/>
    <mergeCell ref="A8:F8"/>
    <mergeCell ref="A12:D12"/>
    <mergeCell ref="A13:D13"/>
    <mergeCell ref="A16:D16"/>
    <mergeCell ref="A17:D17"/>
    <mergeCell ref="A18:D18"/>
    <mergeCell ref="A15:D15"/>
    <mergeCell ref="A19:D19"/>
    <mergeCell ref="A20:D20"/>
    <mergeCell ref="A21:D21"/>
    <mergeCell ref="A22:D22"/>
    <mergeCell ref="F26:G26"/>
    <mergeCell ref="C27:D2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0.xml><?xml version="1.0" encoding="utf-8"?>
<worksheet xmlns="http://schemas.openxmlformats.org/spreadsheetml/2006/main" xmlns:r="http://schemas.openxmlformats.org/officeDocument/2006/relationships">
  <sheetPr>
    <tabColor rgb="FFFF00FF"/>
  </sheetPr>
  <dimension ref="A1:H39"/>
  <sheetViews>
    <sheetView view="pageBreakPreview" zoomScale="66" zoomScaleSheetLayoutView="66" workbookViewId="0">
      <selection activeCell="A21" sqref="A21:IV24"/>
    </sheetView>
  </sheetViews>
  <sheetFormatPr defaultRowHeight="12.75"/>
  <cols>
    <col min="5" max="5" width="19.7109375" customWidth="1"/>
    <col min="6" max="6" width="20.28515625" customWidth="1"/>
    <col min="7" max="7" width="20" customWidth="1"/>
  </cols>
  <sheetData>
    <row r="1" spans="1:7" ht="15.75">
      <c r="A1" s="3"/>
      <c r="B1" s="3"/>
      <c r="C1" s="3"/>
      <c r="D1" s="3"/>
      <c r="E1" s="3"/>
      <c r="F1" s="3"/>
      <c r="G1" s="14"/>
    </row>
    <row r="2" spans="1:7" ht="15.75">
      <c r="A2" s="605" t="s">
        <v>0</v>
      </c>
      <c r="B2" s="605"/>
      <c r="C2" s="605"/>
      <c r="D2" s="605"/>
      <c r="E2" s="605"/>
      <c r="F2" s="605"/>
      <c r="G2" s="605"/>
    </row>
    <row r="3" spans="1:7" ht="43.5" customHeight="1">
      <c r="A3" s="611" t="s">
        <v>358</v>
      </c>
      <c r="B3" s="611"/>
      <c r="C3" s="611"/>
      <c r="D3" s="611"/>
      <c r="E3" s="611"/>
      <c r="F3" s="611"/>
      <c r="G3" s="611"/>
    </row>
    <row r="4" spans="1:7" ht="29.25" customHeight="1">
      <c r="A4" s="606"/>
      <c r="B4" s="606"/>
      <c r="C4" s="606"/>
      <c r="D4" s="606"/>
      <c r="E4" s="606"/>
      <c r="F4" s="606"/>
      <c r="G4" s="606"/>
    </row>
    <row r="5" spans="1:7" ht="15.75">
      <c r="A5" s="612" t="s">
        <v>1</v>
      </c>
      <c r="B5" s="612"/>
      <c r="C5" s="612"/>
      <c r="D5" s="612"/>
      <c r="E5" s="612"/>
      <c r="F5" s="612"/>
      <c r="G5" s="612"/>
    </row>
    <row r="6" spans="1:7" ht="15.75" customHeight="1">
      <c r="A6" s="603" t="s">
        <v>338</v>
      </c>
      <c r="B6" s="603"/>
      <c r="C6" s="603"/>
      <c r="D6" s="603"/>
      <c r="E6" s="603"/>
      <c r="F6" s="603"/>
      <c r="G6" s="603"/>
    </row>
    <row r="7" spans="1:7" ht="16.5" customHeight="1">
      <c r="A7" s="603"/>
      <c r="B7" s="603"/>
      <c r="C7" s="603"/>
      <c r="D7" s="603"/>
      <c r="E7" s="603"/>
      <c r="F7" s="603"/>
      <c r="G7" s="14"/>
    </row>
    <row r="8" spans="1:7" ht="15.75" customHeight="1">
      <c r="A8" s="603"/>
      <c r="B8" s="603"/>
      <c r="C8" s="603"/>
      <c r="D8" s="603"/>
      <c r="E8" s="603"/>
      <c r="F8" s="603"/>
      <c r="G8" s="14"/>
    </row>
    <row r="9" spans="1:7" ht="15.75">
      <c r="A9" s="3"/>
      <c r="B9" s="3"/>
      <c r="C9" s="3"/>
      <c r="D9" s="3"/>
      <c r="E9" s="3"/>
      <c r="F9" s="3"/>
      <c r="G9" s="14"/>
    </row>
    <row r="10" spans="1:7" ht="15.75">
      <c r="A10" s="3"/>
      <c r="B10" s="3"/>
      <c r="C10" s="3"/>
      <c r="D10" s="3"/>
      <c r="E10" s="3"/>
      <c r="F10" s="3"/>
      <c r="G10" s="14"/>
    </row>
    <row r="11" spans="1:7" ht="15.75">
      <c r="A11" s="3"/>
      <c r="B11" s="3"/>
      <c r="C11" s="3"/>
      <c r="D11" s="3"/>
      <c r="E11" s="3"/>
      <c r="F11" s="3"/>
      <c r="G11" s="14"/>
    </row>
    <row r="12" spans="1:7" ht="34.5" customHeight="1">
      <c r="A12" s="604" t="s">
        <v>8</v>
      </c>
      <c r="B12" s="604"/>
      <c r="C12" s="604"/>
      <c r="D12" s="604"/>
      <c r="E12" s="4" t="s">
        <v>334</v>
      </c>
      <c r="F12" s="4" t="s">
        <v>335</v>
      </c>
      <c r="G12" s="4" t="s">
        <v>336</v>
      </c>
    </row>
    <row r="13" spans="1:7" ht="15.75">
      <c r="A13" s="607"/>
      <c r="B13" s="607"/>
      <c r="C13" s="607"/>
      <c r="D13" s="607"/>
      <c r="E13" s="22">
        <v>0</v>
      </c>
      <c r="F13" s="22">
        <v>0</v>
      </c>
      <c r="G13" s="22">
        <v>0</v>
      </c>
    </row>
    <row r="14" spans="1:7" ht="15.75">
      <c r="A14" s="607"/>
      <c r="B14" s="607"/>
      <c r="C14" s="607"/>
      <c r="D14" s="607"/>
      <c r="E14" s="22">
        <v>0</v>
      </c>
      <c r="F14" s="22">
        <v>0</v>
      </c>
      <c r="G14" s="22">
        <v>0</v>
      </c>
    </row>
    <row r="15" spans="1:7" ht="15.75">
      <c r="A15" s="607"/>
      <c r="B15" s="607"/>
      <c r="C15" s="607"/>
      <c r="D15" s="607"/>
      <c r="E15" s="22">
        <v>0</v>
      </c>
      <c r="F15" s="22">
        <v>0</v>
      </c>
      <c r="G15" s="22">
        <v>0</v>
      </c>
    </row>
    <row r="16" spans="1:7" ht="15.75">
      <c r="A16" s="607"/>
      <c r="B16" s="607"/>
      <c r="C16" s="607"/>
      <c r="D16" s="607"/>
      <c r="E16" s="22">
        <v>0</v>
      </c>
      <c r="F16" s="22">
        <v>0</v>
      </c>
      <c r="G16" s="22">
        <v>0</v>
      </c>
    </row>
    <row r="17" spans="1:8" ht="15.75">
      <c r="A17" s="607"/>
      <c r="B17" s="607"/>
      <c r="C17" s="607"/>
      <c r="D17" s="607"/>
      <c r="E17" s="22">
        <v>0</v>
      </c>
      <c r="F17" s="22">
        <v>0</v>
      </c>
      <c r="G17" s="22">
        <v>0</v>
      </c>
    </row>
    <row r="18" spans="1:8" ht="15.75">
      <c r="A18" s="607"/>
      <c r="B18" s="607"/>
      <c r="C18" s="607"/>
      <c r="D18" s="607"/>
      <c r="E18" s="22">
        <v>0</v>
      </c>
      <c r="F18" s="22">
        <v>0</v>
      </c>
      <c r="G18" s="22">
        <v>0</v>
      </c>
    </row>
    <row r="19" spans="1:8" ht="15.75">
      <c r="A19" s="599" t="s">
        <v>2</v>
      </c>
      <c r="B19" s="599"/>
      <c r="C19" s="599"/>
      <c r="D19" s="599"/>
      <c r="E19" s="5">
        <f>SUM(E13:E18)</f>
        <v>0</v>
      </c>
      <c r="F19" s="5">
        <f>SUM(F13:F18)</f>
        <v>0</v>
      </c>
      <c r="G19" s="5">
        <f>SUM(G13:G18)</f>
        <v>0</v>
      </c>
    </row>
    <row r="20" spans="1:8" ht="15.75">
      <c r="A20" s="599" t="s">
        <v>3</v>
      </c>
      <c r="B20" s="599"/>
      <c r="C20" s="599"/>
      <c r="D20" s="599"/>
      <c r="E20" s="5">
        <f>E19/1000</f>
        <v>0</v>
      </c>
      <c r="F20" s="5">
        <f>F19/1000</f>
        <v>0</v>
      </c>
      <c r="G20" s="5">
        <f>G19/1000</f>
        <v>0</v>
      </c>
    </row>
    <row r="21" spans="1:8" ht="15.75">
      <c r="A21" s="9"/>
      <c r="B21" s="9"/>
      <c r="C21" s="9"/>
      <c r="D21" s="9"/>
      <c r="E21" s="9"/>
      <c r="F21" s="9"/>
      <c r="G21" s="14"/>
    </row>
    <row r="22" spans="1:8" ht="15.75">
      <c r="A22" s="9"/>
      <c r="B22" s="9"/>
      <c r="C22" s="9"/>
      <c r="D22" s="9"/>
      <c r="E22" s="9"/>
      <c r="F22" s="9"/>
      <c r="G22" s="14"/>
    </row>
    <row r="23" spans="1:8" ht="15.75">
      <c r="A23" s="9"/>
      <c r="B23" s="9"/>
      <c r="C23" s="9"/>
      <c r="D23" s="9"/>
      <c r="E23" s="9"/>
      <c r="F23" s="9"/>
      <c r="G23" s="14"/>
    </row>
    <row r="24" spans="1:8" ht="15.75">
      <c r="A24" s="3" t="s">
        <v>4</v>
      </c>
      <c r="B24" s="3"/>
      <c r="C24" s="27"/>
      <c r="D24" s="27"/>
      <c r="E24" s="3"/>
      <c r="F24" s="594"/>
      <c r="G24" s="594"/>
      <c r="H24" s="9"/>
    </row>
    <row r="25" spans="1:8" ht="15.75">
      <c r="A25" s="3"/>
      <c r="B25" s="3"/>
      <c r="C25" s="593" t="s">
        <v>5</v>
      </c>
      <c r="D25" s="593"/>
      <c r="E25" s="3"/>
      <c r="F25" s="593" t="s">
        <v>6</v>
      </c>
      <c r="G25" s="593"/>
      <c r="H25" s="9"/>
    </row>
    <row r="26" spans="1:8" ht="15.75">
      <c r="A26" s="3"/>
      <c r="B26" s="3"/>
      <c r="C26" s="3"/>
      <c r="D26" s="3"/>
      <c r="E26" s="3"/>
      <c r="F26" s="3"/>
      <c r="G26" s="3"/>
      <c r="H26" s="9"/>
    </row>
    <row r="27" spans="1:8" ht="15.75">
      <c r="A27" s="3" t="s">
        <v>7</v>
      </c>
      <c r="B27" s="3"/>
      <c r="C27" s="27"/>
      <c r="D27" s="27"/>
      <c r="E27" s="3"/>
      <c r="F27" s="594"/>
      <c r="G27" s="594"/>
      <c r="H27" s="9"/>
    </row>
    <row r="28" spans="1:8" ht="15.75">
      <c r="A28" s="9"/>
      <c r="B28" s="9"/>
      <c r="C28" s="593" t="s">
        <v>5</v>
      </c>
      <c r="D28" s="593"/>
      <c r="E28" s="3"/>
      <c r="F28" s="593" t="s">
        <v>6</v>
      </c>
      <c r="G28" s="593"/>
      <c r="H28" s="9"/>
    </row>
    <row r="29" spans="1:8" ht="15.75">
      <c r="A29" s="9"/>
      <c r="B29" s="9"/>
      <c r="C29" s="9"/>
      <c r="D29" s="9"/>
      <c r="E29" s="9"/>
      <c r="F29" s="9"/>
    </row>
    <row r="30" spans="1:8" ht="15.75">
      <c r="A30" s="9"/>
      <c r="B30" s="9"/>
      <c r="C30" s="9"/>
      <c r="D30" s="9"/>
      <c r="E30" s="9"/>
      <c r="F30" s="9"/>
    </row>
    <row r="31" spans="1:8" ht="15.75">
      <c r="A31" s="9"/>
      <c r="B31" s="9"/>
      <c r="C31" s="9"/>
      <c r="D31" s="9"/>
      <c r="E31" s="9"/>
      <c r="F31" s="9"/>
    </row>
    <row r="32" spans="1:8" ht="15">
      <c r="A32" s="13"/>
      <c r="B32" s="13"/>
      <c r="C32" s="13"/>
      <c r="D32" s="13"/>
      <c r="E32" s="13"/>
      <c r="F32" s="13"/>
    </row>
    <row r="33" spans="1:6" ht="15">
      <c r="A33" s="14"/>
      <c r="B33" s="14"/>
      <c r="C33" s="14"/>
      <c r="D33" s="14"/>
      <c r="E33" s="14"/>
      <c r="F33" s="14"/>
    </row>
    <row r="34" spans="1:6" ht="15">
      <c r="A34" s="14"/>
      <c r="B34" s="14"/>
      <c r="C34" s="14"/>
      <c r="D34" s="14"/>
      <c r="E34" s="14"/>
      <c r="F34" s="14"/>
    </row>
    <row r="35" spans="1:6" ht="15">
      <c r="A35" s="14"/>
      <c r="B35" s="14"/>
      <c r="C35" s="14"/>
      <c r="D35" s="14"/>
      <c r="E35" s="14"/>
      <c r="F35" s="14"/>
    </row>
    <row r="36" spans="1:6" ht="15">
      <c r="F36" s="14"/>
    </row>
    <row r="37" spans="1:6" ht="15">
      <c r="F37" s="14"/>
    </row>
    <row r="38" spans="1:6" ht="15">
      <c r="F38" s="14"/>
    </row>
    <row r="39" spans="1:6" ht="15">
      <c r="F39" s="14"/>
    </row>
  </sheetData>
  <sheetProtection selectLockedCells="1" selectUnlockedCells="1"/>
  <mergeCells count="22">
    <mergeCell ref="C28:D28"/>
    <mergeCell ref="F28:G28"/>
    <mergeCell ref="A17:D17"/>
    <mergeCell ref="A18:D18"/>
    <mergeCell ref="A19:D19"/>
    <mergeCell ref="A20:D20"/>
    <mergeCell ref="F24:G24"/>
    <mergeCell ref="C25:D25"/>
    <mergeCell ref="F25:G25"/>
    <mergeCell ref="F27:G27"/>
    <mergeCell ref="A12:D12"/>
    <mergeCell ref="A13:D13"/>
    <mergeCell ref="A14:D14"/>
    <mergeCell ref="A15:D15"/>
    <mergeCell ref="A16:D16"/>
    <mergeCell ref="A8:F8"/>
    <mergeCell ref="A2:G2"/>
    <mergeCell ref="A3:G3"/>
    <mergeCell ref="A4:G4"/>
    <mergeCell ref="A5:G5"/>
    <mergeCell ref="A6:G6"/>
    <mergeCell ref="A7:F7"/>
  </mergeCells>
  <pageMargins left="0.90972222222222221" right="0.22013888888888888" top="0.98402777777777772" bottom="0.98402777777777772" header="0.51180555555555551" footer="0.51180555555555551"/>
  <pageSetup paperSize="9" scale="87" firstPageNumber="0" orientation="portrait" horizontalDpi="300" verticalDpi="300" r:id="rId1"/>
  <headerFooter alignWithMargins="0"/>
</worksheet>
</file>

<file path=xl/worksheets/sheet81.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K32" sqref="K3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359</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75" customHeight="1">
      <c r="A13" s="592"/>
      <c r="B13" s="592"/>
      <c r="C13" s="592"/>
      <c r="D13" s="592"/>
      <c r="E13" s="49">
        <v>0</v>
      </c>
      <c r="F13" s="49">
        <v>0</v>
      </c>
      <c r="G13" s="49">
        <v>0</v>
      </c>
    </row>
    <row r="14" spans="1:9" ht="24.75" customHeight="1">
      <c r="A14" s="619"/>
      <c r="B14" s="620"/>
      <c r="C14" s="620"/>
      <c r="D14" s="621"/>
      <c r="E14" s="49">
        <v>0</v>
      </c>
      <c r="F14" s="49">
        <v>0</v>
      </c>
      <c r="G14" s="49">
        <v>0</v>
      </c>
    </row>
    <row r="15" spans="1:9" ht="24.7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2.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360</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9.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3.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361</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1.75" customHeight="1">
      <c r="A13" s="592"/>
      <c r="B13" s="592"/>
      <c r="C13" s="592"/>
      <c r="D13" s="592"/>
      <c r="E13" s="49">
        <v>0</v>
      </c>
      <c r="F13" s="49">
        <v>0</v>
      </c>
      <c r="G13" s="49">
        <v>0</v>
      </c>
    </row>
    <row r="14" spans="1:9" ht="21.75" customHeight="1">
      <c r="A14" s="619"/>
      <c r="B14" s="620"/>
      <c r="C14" s="620"/>
      <c r="D14" s="621"/>
      <c r="E14" s="49">
        <v>0</v>
      </c>
      <c r="F14" s="49">
        <v>0</v>
      </c>
      <c r="G14" s="49">
        <v>0</v>
      </c>
    </row>
    <row r="15" spans="1:9" ht="21.75" customHeight="1">
      <c r="A15" s="619"/>
      <c r="B15" s="620"/>
      <c r="C15" s="620"/>
      <c r="D15" s="621"/>
      <c r="E15" s="49">
        <v>0</v>
      </c>
      <c r="F15" s="49">
        <v>0</v>
      </c>
      <c r="G15" s="49">
        <v>0</v>
      </c>
    </row>
    <row r="16" spans="1:9" ht="25.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4.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358</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4" customHeight="1">
      <c r="A13" s="592"/>
      <c r="B13" s="592"/>
      <c r="C13" s="592"/>
      <c r="D13" s="592"/>
      <c r="E13" s="49">
        <v>0</v>
      </c>
      <c r="F13" s="49">
        <v>0</v>
      </c>
      <c r="G13" s="49">
        <v>0</v>
      </c>
    </row>
    <row r="14" spans="1:9" ht="24" customHeight="1">
      <c r="A14" s="619"/>
      <c r="B14" s="620"/>
      <c r="C14" s="620"/>
      <c r="D14" s="621"/>
      <c r="E14" s="49">
        <v>0</v>
      </c>
      <c r="F14" s="49">
        <v>0</v>
      </c>
      <c r="G14" s="49">
        <v>0</v>
      </c>
    </row>
    <row r="15" spans="1:9" ht="24"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5.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362</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4.7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6.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363</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30.75" customHeight="1">
      <c r="A13" s="592"/>
      <c r="B13" s="592"/>
      <c r="C13" s="592"/>
      <c r="D13" s="592"/>
      <c r="E13" s="49">
        <v>0</v>
      </c>
      <c r="F13" s="49">
        <v>0</v>
      </c>
      <c r="G13" s="49">
        <v>0</v>
      </c>
    </row>
    <row r="14" spans="1:9" ht="30.75" customHeight="1">
      <c r="A14" s="619"/>
      <c r="B14" s="620"/>
      <c r="C14" s="620"/>
      <c r="D14" s="621"/>
      <c r="E14" s="49">
        <v>0</v>
      </c>
      <c r="F14" s="49">
        <v>0</v>
      </c>
      <c r="G14" s="49">
        <v>0</v>
      </c>
    </row>
    <row r="15" spans="1:9" ht="30.75" customHeight="1">
      <c r="A15" s="619"/>
      <c r="B15" s="620"/>
      <c r="C15" s="620"/>
      <c r="D15" s="621"/>
      <c r="E15" s="49">
        <v>0</v>
      </c>
      <c r="F15" s="49">
        <v>0</v>
      </c>
      <c r="G15" s="49">
        <v>0</v>
      </c>
    </row>
    <row r="16" spans="1:9" ht="31.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7.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364</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8.5" customHeight="1">
      <c r="A13" s="592"/>
      <c r="B13" s="592"/>
      <c r="C13" s="592"/>
      <c r="D13" s="592"/>
      <c r="E13" s="49">
        <v>0</v>
      </c>
      <c r="F13" s="49">
        <v>0</v>
      </c>
      <c r="G13" s="49">
        <v>0</v>
      </c>
    </row>
    <row r="14" spans="1:9" ht="28.5" customHeight="1">
      <c r="A14" s="619"/>
      <c r="B14" s="620"/>
      <c r="C14" s="620"/>
      <c r="D14" s="621"/>
      <c r="E14" s="49">
        <v>0</v>
      </c>
      <c r="F14" s="49">
        <v>0</v>
      </c>
      <c r="G14" s="49">
        <v>0</v>
      </c>
    </row>
    <row r="15" spans="1:9" ht="28.5" customHeight="1">
      <c r="A15" s="619"/>
      <c r="B15" s="620"/>
      <c r="C15" s="620"/>
      <c r="D15" s="621"/>
      <c r="E15" s="49">
        <v>0</v>
      </c>
      <c r="F15" s="49">
        <v>0</v>
      </c>
      <c r="G15" s="49">
        <v>0</v>
      </c>
    </row>
    <row r="16" spans="1:9" ht="30"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8.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365</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7" customHeight="1">
      <c r="A13" s="592"/>
      <c r="B13" s="592"/>
      <c r="C13" s="592"/>
      <c r="D13" s="592"/>
      <c r="E13" s="49">
        <v>0</v>
      </c>
      <c r="F13" s="49">
        <v>0</v>
      </c>
      <c r="G13" s="49">
        <v>0</v>
      </c>
    </row>
    <row r="14" spans="1:9" ht="27" customHeight="1">
      <c r="A14" s="619"/>
      <c r="B14" s="620"/>
      <c r="C14" s="620"/>
      <c r="D14" s="621"/>
      <c r="E14" s="49">
        <v>0</v>
      </c>
      <c r="F14" s="49">
        <v>0</v>
      </c>
      <c r="G14" s="49">
        <v>0</v>
      </c>
    </row>
    <row r="15" spans="1:9" ht="27" customHeight="1">
      <c r="A15" s="619"/>
      <c r="B15" s="620"/>
      <c r="C15" s="620"/>
      <c r="D15" s="621"/>
      <c r="E15" s="49">
        <v>0</v>
      </c>
      <c r="F15" s="49">
        <v>0</v>
      </c>
      <c r="G15" s="49">
        <v>0</v>
      </c>
    </row>
    <row r="16" spans="1:9" ht="23.25"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89.xml><?xml version="1.0" encoding="utf-8"?>
<worksheet xmlns="http://schemas.openxmlformats.org/spreadsheetml/2006/main" xmlns:r="http://schemas.openxmlformats.org/officeDocument/2006/relationships">
  <sheetPr>
    <tabColor rgb="FFFF00FF"/>
  </sheetPr>
  <dimension ref="A1:I37"/>
  <sheetViews>
    <sheetView view="pageBreakPreview" zoomScale="66" zoomScaleSheetLayoutView="66" workbookViewId="0">
      <selection activeCell="A19" sqref="A19:IV22"/>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48.75" customHeight="1">
      <c r="A3" s="616" t="s">
        <v>366</v>
      </c>
      <c r="B3" s="616"/>
      <c r="C3" s="616"/>
      <c r="D3" s="616"/>
      <c r="E3" s="616"/>
      <c r="F3" s="616"/>
      <c r="G3" s="616"/>
    </row>
    <row r="4" spans="1:9" ht="35.25" customHeight="1">
      <c r="A4" s="606"/>
      <c r="B4" s="606"/>
      <c r="C4" s="606"/>
      <c r="D4" s="606"/>
      <c r="E4" s="606"/>
      <c r="F4" s="606"/>
      <c r="G4" s="606"/>
    </row>
    <row r="5" spans="1:9" ht="15.75">
      <c r="A5" s="617" t="s">
        <v>1</v>
      </c>
      <c r="B5" s="617"/>
      <c r="C5" s="617"/>
      <c r="D5" s="617"/>
      <c r="E5" s="617"/>
      <c r="F5" s="617"/>
      <c r="G5" s="617"/>
    </row>
    <row r="6" spans="1:9" ht="15.75" customHeight="1">
      <c r="A6" s="605" t="s">
        <v>338</v>
      </c>
      <c r="B6" s="605"/>
      <c r="C6" s="605"/>
      <c r="D6" s="605"/>
      <c r="E6" s="605"/>
      <c r="F6" s="605"/>
      <c r="G6" s="605"/>
    </row>
    <row r="7" spans="1:9" ht="16.5" customHeight="1">
      <c r="A7" s="603"/>
      <c r="B7" s="603"/>
      <c r="C7" s="603"/>
      <c r="D7" s="603"/>
      <c r="E7" s="603"/>
      <c r="F7" s="603"/>
      <c r="G7" s="14"/>
    </row>
    <row r="8" spans="1:9" ht="15.75" customHeight="1">
      <c r="A8" s="605"/>
      <c r="B8" s="605"/>
      <c r="C8" s="605"/>
      <c r="D8" s="605"/>
      <c r="E8" s="605"/>
      <c r="F8" s="605"/>
      <c r="G8" s="14"/>
      <c r="I8" s="2"/>
    </row>
    <row r="9" spans="1:9" ht="15.75">
      <c r="A9" s="3"/>
      <c r="B9" s="3"/>
      <c r="C9" s="3"/>
      <c r="D9" s="3"/>
      <c r="E9" s="3"/>
      <c r="F9" s="3"/>
      <c r="G9" s="14"/>
    </row>
    <row r="10" spans="1:9" ht="15.75">
      <c r="A10" s="3"/>
      <c r="B10" s="3"/>
      <c r="C10" s="3"/>
      <c r="D10" s="3"/>
      <c r="E10" s="3"/>
      <c r="F10" s="3"/>
      <c r="G10" s="14"/>
    </row>
    <row r="11" spans="1:9" ht="15.75">
      <c r="A11" s="3"/>
      <c r="B11" s="3"/>
      <c r="C11" s="3"/>
      <c r="D11" s="3"/>
      <c r="E11" s="3"/>
      <c r="F11" s="3"/>
      <c r="G11" s="14"/>
    </row>
    <row r="12" spans="1:9" ht="32.25" customHeight="1">
      <c r="A12" s="604" t="s">
        <v>8</v>
      </c>
      <c r="B12" s="604"/>
      <c r="C12" s="604"/>
      <c r="D12" s="604"/>
      <c r="E12" s="4" t="s">
        <v>334</v>
      </c>
      <c r="F12" s="4" t="s">
        <v>335</v>
      </c>
      <c r="G12" s="4" t="s">
        <v>336</v>
      </c>
    </row>
    <row r="13" spans="1:9" ht="29.25" customHeight="1">
      <c r="A13" s="592"/>
      <c r="B13" s="592"/>
      <c r="C13" s="592"/>
      <c r="D13" s="592"/>
      <c r="E13" s="49">
        <v>0</v>
      </c>
      <c r="F13" s="49">
        <v>0</v>
      </c>
      <c r="G13" s="49">
        <v>0</v>
      </c>
    </row>
    <row r="14" spans="1:9" ht="29.25" customHeight="1">
      <c r="A14" s="619"/>
      <c r="B14" s="620"/>
      <c r="C14" s="620"/>
      <c r="D14" s="621"/>
      <c r="E14" s="49">
        <v>0</v>
      </c>
      <c r="F14" s="49">
        <v>0</v>
      </c>
      <c r="G14" s="49">
        <v>0</v>
      </c>
    </row>
    <row r="15" spans="1:9" ht="29.25" customHeight="1">
      <c r="A15" s="619"/>
      <c r="B15" s="620"/>
      <c r="C15" s="620"/>
      <c r="D15" s="621"/>
      <c r="E15" s="49">
        <v>0</v>
      </c>
      <c r="F15" s="49">
        <v>0</v>
      </c>
      <c r="G15" s="49">
        <v>0</v>
      </c>
    </row>
    <row r="16" spans="1:9" ht="27" customHeight="1">
      <c r="A16" s="618"/>
      <c r="B16" s="618"/>
      <c r="C16" s="618"/>
      <c r="D16" s="618"/>
      <c r="E16" s="49">
        <v>0</v>
      </c>
      <c r="F16" s="49">
        <v>0</v>
      </c>
      <c r="G16" s="49">
        <v>0</v>
      </c>
    </row>
    <row r="17" spans="1:8" ht="16.5" customHeight="1">
      <c r="A17" s="599" t="s">
        <v>2</v>
      </c>
      <c r="B17" s="599"/>
      <c r="C17" s="599"/>
      <c r="D17" s="599"/>
      <c r="E17" s="47">
        <f>SUM(E13:E16)</f>
        <v>0</v>
      </c>
      <c r="F17" s="47">
        <f>SUM(F13:F16)</f>
        <v>0</v>
      </c>
      <c r="G17" s="47">
        <f>SUM(G13:G16)</f>
        <v>0</v>
      </c>
    </row>
    <row r="18" spans="1:8" ht="15.75">
      <c r="A18" s="599" t="s">
        <v>3</v>
      </c>
      <c r="B18" s="599"/>
      <c r="C18" s="599"/>
      <c r="D18" s="599"/>
      <c r="E18" s="47">
        <f>E17/1000</f>
        <v>0</v>
      </c>
      <c r="F18" s="47">
        <f>F17/1000</f>
        <v>0</v>
      </c>
      <c r="G18" s="47">
        <f>G17/1000</f>
        <v>0</v>
      </c>
    </row>
    <row r="19" spans="1:8" ht="15.75">
      <c r="A19" s="9"/>
      <c r="B19" s="9"/>
      <c r="C19" s="9"/>
      <c r="D19" s="9"/>
      <c r="E19" s="9"/>
      <c r="F19" s="9"/>
      <c r="G19" s="14"/>
    </row>
    <row r="20" spans="1:8" ht="15.75">
      <c r="A20" s="9"/>
      <c r="B20" s="9"/>
      <c r="C20" s="9"/>
      <c r="D20" s="9"/>
      <c r="E20" s="9"/>
      <c r="F20" s="9"/>
      <c r="G20" s="14"/>
    </row>
    <row r="21" spans="1:8" ht="15.75">
      <c r="A21" s="9"/>
      <c r="B21" s="9"/>
      <c r="C21" s="9"/>
      <c r="D21" s="9"/>
      <c r="E21" s="9"/>
      <c r="F21" s="9"/>
      <c r="G21" s="14"/>
    </row>
    <row r="22" spans="1:8" ht="15.75">
      <c r="A22" s="3" t="s">
        <v>4</v>
      </c>
      <c r="B22" s="3"/>
      <c r="C22" s="27"/>
      <c r="D22" s="27"/>
      <c r="E22" s="3"/>
      <c r="F22" s="594"/>
      <c r="G22" s="594"/>
      <c r="H22" s="9"/>
    </row>
    <row r="23" spans="1:8" ht="15.75">
      <c r="A23" s="3"/>
      <c r="B23" s="3"/>
      <c r="C23" s="593" t="s">
        <v>5</v>
      </c>
      <c r="D23" s="593"/>
      <c r="E23" s="3"/>
      <c r="F23" s="593" t="s">
        <v>6</v>
      </c>
      <c r="G23" s="593"/>
      <c r="H23" s="9"/>
    </row>
    <row r="24" spans="1:8" ht="15.75">
      <c r="A24" s="3"/>
      <c r="B24" s="3"/>
      <c r="C24" s="3"/>
      <c r="D24" s="3"/>
      <c r="E24" s="3"/>
      <c r="F24" s="3"/>
      <c r="G24" s="3"/>
      <c r="H24" s="9"/>
    </row>
    <row r="25" spans="1:8" ht="15.75">
      <c r="A25" s="3" t="s">
        <v>7</v>
      </c>
      <c r="B25" s="3"/>
      <c r="C25" s="27"/>
      <c r="D25" s="27"/>
      <c r="E25" s="3"/>
      <c r="F25" s="594"/>
      <c r="G25" s="594"/>
      <c r="H25" s="9"/>
    </row>
    <row r="26" spans="1:8" ht="15.75">
      <c r="A26" s="9"/>
      <c r="B26" s="9"/>
      <c r="C26" s="593" t="s">
        <v>5</v>
      </c>
      <c r="D26" s="593"/>
      <c r="E26" s="3"/>
      <c r="F26" s="593" t="s">
        <v>6</v>
      </c>
      <c r="G26" s="593"/>
      <c r="H26" s="9"/>
    </row>
    <row r="27" spans="1:8" ht="15.75">
      <c r="A27" s="9"/>
      <c r="B27" s="9"/>
      <c r="C27" s="9"/>
      <c r="D27" s="9"/>
      <c r="E27" s="9"/>
      <c r="F27" s="9"/>
    </row>
    <row r="28" spans="1:8" ht="15.75">
      <c r="A28" s="9"/>
      <c r="B28" s="9"/>
      <c r="C28" s="9"/>
      <c r="D28" s="9"/>
      <c r="E28" s="9"/>
      <c r="F28" s="9"/>
    </row>
    <row r="29" spans="1:8" ht="15.75">
      <c r="A29" s="9"/>
      <c r="B29" s="9"/>
      <c r="C29" s="9"/>
      <c r="D29" s="9"/>
      <c r="E29" s="9"/>
      <c r="F29" s="9"/>
    </row>
    <row r="30" spans="1:8" ht="15">
      <c r="A30" s="13"/>
      <c r="B30" s="13"/>
      <c r="C30" s="13"/>
      <c r="D30" s="13"/>
      <c r="E30" s="13"/>
      <c r="F30" s="13"/>
    </row>
    <row r="31" spans="1:8" ht="15">
      <c r="A31" s="14"/>
      <c r="B31" s="14"/>
      <c r="C31" s="14"/>
      <c r="D31" s="14"/>
      <c r="E31" s="14"/>
      <c r="F31" s="14"/>
    </row>
    <row r="32" spans="1:8" ht="15">
      <c r="A32" s="14"/>
      <c r="B32" s="14"/>
      <c r="C32" s="14"/>
      <c r="D32" s="14"/>
      <c r="E32" s="14"/>
      <c r="F32" s="14"/>
    </row>
    <row r="33" spans="1:6" ht="15">
      <c r="A33" s="14"/>
      <c r="B33" s="14"/>
      <c r="C33" s="14"/>
      <c r="D33" s="14"/>
      <c r="E33" s="14"/>
      <c r="F33" s="14"/>
    </row>
    <row r="34" spans="1:6" ht="15">
      <c r="F34" s="14"/>
    </row>
    <row r="35" spans="1:6" ht="15">
      <c r="F35" s="14"/>
    </row>
    <row r="36" spans="1:6" ht="15">
      <c r="F36" s="14"/>
    </row>
    <row r="37" spans="1:6" ht="15">
      <c r="F37" s="14"/>
    </row>
  </sheetData>
  <sheetProtection selectLockedCells="1" selectUnlockedCells="1"/>
  <mergeCells count="20">
    <mergeCell ref="A14:D14"/>
    <mergeCell ref="A15:D15"/>
    <mergeCell ref="A16:D16"/>
    <mergeCell ref="C26:D26"/>
    <mergeCell ref="F26:G26"/>
    <mergeCell ref="A17:D17"/>
    <mergeCell ref="A18:D18"/>
    <mergeCell ref="F22:G22"/>
    <mergeCell ref="C23:D23"/>
    <mergeCell ref="F23:G23"/>
    <mergeCell ref="F25:G25"/>
    <mergeCell ref="A8:F8"/>
    <mergeCell ref="A12:D12"/>
    <mergeCell ref="A13:D13"/>
    <mergeCell ref="A2:G2"/>
    <mergeCell ref="A3:G3"/>
    <mergeCell ref="A4:G4"/>
    <mergeCell ref="A5:G5"/>
    <mergeCell ref="A6:G6"/>
    <mergeCell ref="A7:F7"/>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tabColor rgb="FF00FFFF"/>
  </sheetPr>
  <dimension ref="A1:I34"/>
  <sheetViews>
    <sheetView zoomScaleSheetLayoutView="66" workbookViewId="0">
      <selection activeCell="E13" sqref="E13"/>
    </sheetView>
  </sheetViews>
  <sheetFormatPr defaultRowHeight="12.75"/>
  <cols>
    <col min="5" max="5" width="17.5703125" customWidth="1"/>
    <col min="6" max="6" width="16.140625" customWidth="1"/>
    <col min="7" max="7" width="16.5703125" customWidth="1"/>
  </cols>
  <sheetData>
    <row r="1" spans="1:9" ht="15.75">
      <c r="A1" s="3"/>
      <c r="B1" s="3"/>
      <c r="C1" s="3"/>
      <c r="D1" s="3"/>
      <c r="E1" s="3"/>
      <c r="F1" s="3"/>
      <c r="G1" s="14"/>
    </row>
    <row r="2" spans="1:9" ht="15.75">
      <c r="A2" s="605" t="s">
        <v>0</v>
      </c>
      <c r="B2" s="605"/>
      <c r="C2" s="605"/>
      <c r="D2" s="605"/>
      <c r="E2" s="605"/>
      <c r="F2" s="605"/>
      <c r="G2" s="605"/>
    </row>
    <row r="3" spans="1:9" ht="29.25" customHeight="1">
      <c r="A3" s="616" t="s">
        <v>361</v>
      </c>
      <c r="B3" s="616"/>
      <c r="C3" s="616"/>
      <c r="D3" s="616"/>
      <c r="E3" s="616"/>
      <c r="F3" s="616"/>
      <c r="G3" s="616"/>
    </row>
    <row r="4" spans="1:9" ht="50.25" customHeight="1">
      <c r="A4" s="606" t="s">
        <v>444</v>
      </c>
      <c r="B4" s="606"/>
      <c r="C4" s="606"/>
      <c r="D4" s="606"/>
      <c r="E4" s="606"/>
      <c r="F4" s="606"/>
      <c r="G4" s="606"/>
    </row>
    <row r="5" spans="1:9" ht="15.75">
      <c r="A5" s="617" t="s">
        <v>1</v>
      </c>
      <c r="B5" s="617"/>
      <c r="C5" s="617"/>
      <c r="D5" s="617"/>
      <c r="E5" s="617"/>
      <c r="F5" s="617"/>
      <c r="G5" s="617"/>
    </row>
    <row r="6" spans="1:9" ht="15.75" customHeight="1">
      <c r="A6" s="605" t="s">
        <v>902</v>
      </c>
      <c r="B6" s="605"/>
      <c r="C6" s="605"/>
      <c r="D6" s="605"/>
      <c r="E6" s="605"/>
      <c r="F6" s="605"/>
      <c r="G6" s="605"/>
    </row>
    <row r="7" spans="1:9" ht="3" customHeight="1">
      <c r="A7" s="603"/>
      <c r="B7" s="603"/>
      <c r="C7" s="603"/>
      <c r="D7" s="603"/>
      <c r="E7" s="603"/>
      <c r="F7" s="603"/>
      <c r="G7" s="14"/>
    </row>
    <row r="8" spans="1:9" ht="15.75" hidden="1" customHeight="1">
      <c r="A8" s="605"/>
      <c r="B8" s="605"/>
      <c r="C8" s="605"/>
      <c r="D8" s="605"/>
      <c r="E8" s="605"/>
      <c r="F8" s="605"/>
      <c r="G8" s="14"/>
      <c r="I8" s="2"/>
    </row>
    <row r="9" spans="1:9" ht="15.75" hidden="1">
      <c r="A9" s="3"/>
      <c r="B9" s="3"/>
      <c r="C9" s="3"/>
      <c r="D9" s="3"/>
      <c r="E9" s="3"/>
      <c r="F9" s="3"/>
      <c r="G9" s="14"/>
    </row>
    <row r="10" spans="1:9" ht="15.75" hidden="1">
      <c r="A10" s="3"/>
      <c r="B10" s="3"/>
      <c r="C10" s="3"/>
      <c r="D10" s="3"/>
      <c r="E10" s="3"/>
      <c r="F10" s="3"/>
      <c r="G10" s="14"/>
    </row>
    <row r="11" spans="1:9" ht="15.75" hidden="1">
      <c r="A11" s="3"/>
      <c r="B11" s="3"/>
      <c r="C11" s="3"/>
      <c r="D11" s="3"/>
      <c r="E11" s="3"/>
      <c r="F11" s="3"/>
      <c r="G11" s="14"/>
    </row>
    <row r="12" spans="1:9" s="82" customFormat="1" ht="32.25" customHeight="1">
      <c r="A12" s="604" t="s">
        <v>8</v>
      </c>
      <c r="B12" s="604"/>
      <c r="C12" s="604"/>
      <c r="D12" s="604"/>
      <c r="E12" s="503" t="s">
        <v>996</v>
      </c>
      <c r="F12" s="503" t="s">
        <v>997</v>
      </c>
      <c r="G12" s="503" t="s">
        <v>998</v>
      </c>
    </row>
    <row r="13" spans="1:9" s="82" customFormat="1" ht="87.75" customHeight="1">
      <c r="A13" s="622" t="s">
        <v>1018</v>
      </c>
      <c r="B13" s="623"/>
      <c r="C13" s="623"/>
      <c r="D13" s="624"/>
      <c r="E13" s="265">
        <v>1308</v>
      </c>
      <c r="F13" s="265">
        <v>1308</v>
      </c>
      <c r="G13" s="265">
        <v>1308</v>
      </c>
    </row>
    <row r="14" spans="1:9" s="82" customFormat="1" ht="16.5" customHeight="1">
      <c r="A14" s="599" t="s">
        <v>2</v>
      </c>
      <c r="B14" s="599"/>
      <c r="C14" s="599"/>
      <c r="D14" s="599"/>
      <c r="E14" s="47">
        <f>SUM(E13:E13)</f>
        <v>1308</v>
      </c>
      <c r="F14" s="47">
        <f>SUM(F13:F13)</f>
        <v>1308</v>
      </c>
      <c r="G14" s="47">
        <f>SUM(G13:G13)</f>
        <v>1308</v>
      </c>
    </row>
    <row r="15" spans="1:9" s="82" customFormat="1" ht="15.75">
      <c r="A15" s="599" t="s">
        <v>3</v>
      </c>
      <c r="B15" s="599"/>
      <c r="C15" s="599"/>
      <c r="D15" s="599"/>
      <c r="E15" s="47">
        <f>E14/1000</f>
        <v>1.3080000000000001</v>
      </c>
      <c r="F15" s="47">
        <f>F14/1000</f>
        <v>1.3080000000000001</v>
      </c>
      <c r="G15" s="47">
        <f>G14/1000</f>
        <v>1.3080000000000001</v>
      </c>
    </row>
    <row r="16" spans="1:9" s="82" customFormat="1" ht="15.75">
      <c r="A16" s="600" t="s">
        <v>411</v>
      </c>
      <c r="B16" s="601"/>
      <c r="C16" s="601"/>
      <c r="D16" s="602"/>
      <c r="E16" s="80"/>
      <c r="F16" s="80"/>
      <c r="G16" s="80"/>
      <c r="H16" s="8"/>
    </row>
    <row r="17" spans="1:8" s="82" customFormat="1" ht="15.75">
      <c r="A17" s="595" t="s">
        <v>412</v>
      </c>
      <c r="B17" s="596"/>
      <c r="C17" s="596"/>
      <c r="D17" s="597"/>
      <c r="E17" s="80">
        <v>0</v>
      </c>
      <c r="F17" s="80">
        <v>0</v>
      </c>
      <c r="G17" s="80">
        <v>0</v>
      </c>
      <c r="H17" s="8"/>
    </row>
    <row r="18" spans="1:8" s="82" customFormat="1" ht="15.75">
      <c r="A18" s="595" t="s">
        <v>413</v>
      </c>
      <c r="B18" s="596"/>
      <c r="C18" s="596"/>
      <c r="D18" s="597"/>
      <c r="E18" s="80">
        <v>0</v>
      </c>
      <c r="F18" s="80">
        <v>0</v>
      </c>
      <c r="G18" s="80">
        <v>0</v>
      </c>
      <c r="H18" s="8"/>
    </row>
    <row r="19" spans="1:8" s="82" customFormat="1" ht="22.5" customHeight="1">
      <c r="A19" s="595" t="s">
        <v>414</v>
      </c>
      <c r="B19" s="596"/>
      <c r="C19" s="596"/>
      <c r="D19" s="597"/>
      <c r="E19" s="80">
        <v>1308</v>
      </c>
      <c r="F19" s="80">
        <v>1308</v>
      </c>
      <c r="G19" s="80">
        <v>1308</v>
      </c>
      <c r="H19" s="8"/>
    </row>
    <row r="20" spans="1:8" ht="15.75">
      <c r="A20" s="3" t="s">
        <v>4</v>
      </c>
      <c r="B20" s="3"/>
      <c r="C20" s="27"/>
      <c r="D20" s="27"/>
      <c r="E20" s="3"/>
      <c r="F20" s="594" t="s">
        <v>445</v>
      </c>
      <c r="G20" s="594"/>
      <c r="H20" s="9"/>
    </row>
    <row r="21" spans="1:8" ht="15.75">
      <c r="A21" s="3"/>
      <c r="B21" s="3"/>
      <c r="C21" s="593" t="s">
        <v>5</v>
      </c>
      <c r="D21" s="593"/>
      <c r="E21" s="3"/>
      <c r="F21" s="593" t="s">
        <v>6</v>
      </c>
      <c r="G21" s="593"/>
      <c r="H21" s="9"/>
    </row>
    <row r="22" spans="1:8" ht="15.75">
      <c r="A22" s="3"/>
      <c r="B22" s="3"/>
      <c r="C22" s="3"/>
      <c r="D22" s="3"/>
      <c r="E22" s="3"/>
      <c r="F22" s="3"/>
      <c r="G22" s="3"/>
      <c r="H22" s="9"/>
    </row>
    <row r="23" spans="1:8" ht="15.75">
      <c r="A23" s="3" t="s">
        <v>7</v>
      </c>
      <c r="B23" s="3"/>
      <c r="C23" s="27"/>
      <c r="D23" s="27"/>
      <c r="E23" s="3"/>
      <c r="F23" s="594" t="s">
        <v>446</v>
      </c>
      <c r="G23" s="594"/>
      <c r="H23" s="9"/>
    </row>
    <row r="24" spans="1:8" ht="15.75">
      <c r="A24" s="9"/>
      <c r="B24" s="9"/>
      <c r="C24" s="593" t="s">
        <v>5</v>
      </c>
      <c r="D24" s="593"/>
      <c r="E24" s="3"/>
      <c r="F24" s="593" t="s">
        <v>6</v>
      </c>
      <c r="G24" s="593"/>
    </row>
    <row r="25" spans="1:8" ht="15.75">
      <c r="A25" s="9"/>
      <c r="B25" s="9"/>
      <c r="C25" s="9"/>
      <c r="D25" s="9"/>
      <c r="E25" s="9"/>
      <c r="F25" s="9"/>
    </row>
    <row r="26" spans="1:8" ht="15.75">
      <c r="A26" s="9"/>
      <c r="B26" s="9"/>
      <c r="C26" s="9"/>
      <c r="D26" s="9"/>
      <c r="E26" s="9"/>
      <c r="F26" s="9"/>
    </row>
    <row r="27" spans="1:8" ht="15">
      <c r="A27" s="13"/>
      <c r="B27" s="13"/>
      <c r="C27" s="13"/>
      <c r="D27" s="13"/>
      <c r="E27" s="13"/>
      <c r="F27" s="13"/>
    </row>
    <row r="28" spans="1:8" ht="15">
      <c r="A28" s="14"/>
      <c r="B28" s="14"/>
      <c r="C28" s="14"/>
      <c r="D28" s="14"/>
      <c r="E28" s="14"/>
      <c r="F28" s="14"/>
    </row>
    <row r="29" spans="1:8" ht="15">
      <c r="A29" s="14"/>
      <c r="B29" s="14"/>
      <c r="C29" s="14"/>
      <c r="D29" s="14"/>
      <c r="E29" s="14"/>
      <c r="F29" s="14"/>
    </row>
    <row r="30" spans="1:8" ht="15">
      <c r="A30" s="14"/>
      <c r="B30" s="14"/>
      <c r="C30" s="14"/>
      <c r="D30" s="14"/>
      <c r="E30" s="14"/>
      <c r="F30" s="14"/>
    </row>
    <row r="31" spans="1:8" ht="15">
      <c r="F31" s="14"/>
    </row>
    <row r="32" spans="1:8" ht="15">
      <c r="F32" s="14"/>
    </row>
    <row r="33" spans="6:6" ht="15">
      <c r="F33" s="14"/>
    </row>
    <row r="34" spans="6:6" ht="15">
      <c r="F34" s="14"/>
    </row>
  </sheetData>
  <sheetProtection selectLockedCells="1" selectUnlockedCells="1"/>
  <mergeCells count="21">
    <mergeCell ref="C24:D24"/>
    <mergeCell ref="F24:G24"/>
    <mergeCell ref="A15:D15"/>
    <mergeCell ref="A2:G2"/>
    <mergeCell ref="A3:G3"/>
    <mergeCell ref="A4:G4"/>
    <mergeCell ref="A5:G5"/>
    <mergeCell ref="A6:G6"/>
    <mergeCell ref="A7:F7"/>
    <mergeCell ref="F23:G23"/>
    <mergeCell ref="A8:F8"/>
    <mergeCell ref="A12:D12"/>
    <mergeCell ref="A13:D13"/>
    <mergeCell ref="A16:D16"/>
    <mergeCell ref="A14:D14"/>
    <mergeCell ref="F20:G20"/>
    <mergeCell ref="C21:D21"/>
    <mergeCell ref="F21:G21"/>
    <mergeCell ref="A17:D17"/>
    <mergeCell ref="A18:D18"/>
    <mergeCell ref="A19:D19"/>
  </mergeCells>
  <pageMargins left="1" right="0.39374999999999999" top="0.98402777777777772" bottom="0.98402777777777772" header="0.51180555555555551" footer="0.51180555555555551"/>
  <pageSetup paperSize="9" scale="93" firstPageNumber="0" orientation="portrait" horizontalDpi="300" verticalDpi="300" r:id="rId1"/>
  <headerFooter alignWithMargins="0"/>
</worksheet>
</file>

<file path=xl/worksheets/sheet90.xml><?xml version="1.0" encoding="utf-8"?>
<worksheet xmlns="http://schemas.openxmlformats.org/spreadsheetml/2006/main" xmlns:r="http://schemas.openxmlformats.org/officeDocument/2006/relationships">
  <sheetPr>
    <tabColor rgb="FFFF00FF"/>
  </sheetPr>
  <dimension ref="A1:G44"/>
  <sheetViews>
    <sheetView view="pageBreakPreview" topLeftCell="A4" zoomScale="66" zoomScaleSheetLayoutView="66" workbookViewId="0">
      <selection activeCell="H28" sqref="H28"/>
    </sheetView>
  </sheetViews>
  <sheetFormatPr defaultRowHeight="12.75"/>
  <cols>
    <col min="1" max="1" width="44" customWidth="1"/>
    <col min="2" max="4" width="19.7109375" customWidth="1"/>
  </cols>
  <sheetData>
    <row r="1" spans="1:7" ht="15">
      <c r="A1" s="14"/>
      <c r="B1" s="14"/>
      <c r="C1" s="14"/>
      <c r="D1" s="14"/>
    </row>
    <row r="2" spans="1:7" ht="15.75">
      <c r="A2" s="605" t="s">
        <v>0</v>
      </c>
      <c r="B2" s="605"/>
      <c r="C2" s="605"/>
      <c r="D2" s="605"/>
    </row>
    <row r="3" spans="1:7" ht="21.4" customHeight="1">
      <c r="A3" s="603" t="s">
        <v>367</v>
      </c>
      <c r="B3" s="603"/>
      <c r="C3" s="603"/>
      <c r="D3" s="603"/>
    </row>
    <row r="4" spans="1:7" ht="49.5" customHeight="1">
      <c r="A4" s="606"/>
      <c r="B4" s="606"/>
      <c r="C4" s="606"/>
      <c r="D4" s="606"/>
      <c r="E4" s="15"/>
      <c r="F4" s="15"/>
      <c r="G4" s="15"/>
    </row>
    <row r="5" spans="1:7" ht="15.75" customHeight="1">
      <c r="A5" s="640" t="s">
        <v>385</v>
      </c>
      <c r="B5" s="640"/>
      <c r="C5" s="640"/>
      <c r="D5" s="640"/>
      <c r="E5" s="640"/>
      <c r="F5" s="640"/>
      <c r="G5" s="640"/>
    </row>
    <row r="6" spans="1:7" ht="15.75" customHeight="1">
      <c r="A6" s="612"/>
      <c r="B6" s="612"/>
      <c r="C6" s="612"/>
      <c r="D6" s="612"/>
    </row>
    <row r="7" spans="1:7" ht="20.25" customHeight="1">
      <c r="A7" s="603" t="s">
        <v>338</v>
      </c>
      <c r="B7" s="603"/>
      <c r="C7" s="603"/>
      <c r="D7" s="603"/>
    </row>
    <row r="8" spans="1:7" ht="15.75">
      <c r="A8" s="3"/>
      <c r="B8" s="3"/>
      <c r="C8" s="3"/>
      <c r="D8" s="14"/>
    </row>
    <row r="9" spans="1:7" ht="41.25" customHeight="1">
      <c r="A9" s="45" t="s">
        <v>8</v>
      </c>
      <c r="B9" s="4" t="s">
        <v>334</v>
      </c>
      <c r="C9" s="4" t="s">
        <v>335</v>
      </c>
      <c r="D9" s="4" t="s">
        <v>336</v>
      </c>
    </row>
    <row r="10" spans="1:7" s="20" customFormat="1" ht="20.100000000000001" customHeight="1">
      <c r="A10" s="19"/>
      <c r="B10" s="22">
        <v>0</v>
      </c>
      <c r="C10" s="22">
        <v>0</v>
      </c>
      <c r="D10" s="22">
        <v>0</v>
      </c>
    </row>
    <row r="11" spans="1:7" s="20" customFormat="1" ht="20.100000000000001" customHeight="1">
      <c r="A11" s="21"/>
      <c r="B11" s="22">
        <v>0</v>
      </c>
      <c r="C11" s="22">
        <v>0</v>
      </c>
      <c r="D11" s="22">
        <v>0</v>
      </c>
    </row>
    <row r="12" spans="1:7" ht="20.100000000000001" customHeight="1">
      <c r="A12" s="21"/>
      <c r="B12" s="22">
        <v>0</v>
      </c>
      <c r="C12" s="22">
        <v>0</v>
      </c>
      <c r="D12" s="22">
        <v>0</v>
      </c>
    </row>
    <row r="13" spans="1:7" ht="20.100000000000001" customHeight="1">
      <c r="A13" s="21"/>
      <c r="B13" s="22">
        <v>0</v>
      </c>
      <c r="C13" s="22">
        <v>0</v>
      </c>
      <c r="D13" s="22">
        <v>0</v>
      </c>
    </row>
    <row r="14" spans="1:7" s="20" customFormat="1" ht="20.100000000000001" customHeight="1">
      <c r="A14" s="19"/>
      <c r="B14" s="22">
        <v>0</v>
      </c>
      <c r="C14" s="22">
        <v>0</v>
      </c>
      <c r="D14" s="22">
        <v>0</v>
      </c>
    </row>
    <row r="15" spans="1:7" s="23" customFormat="1" ht="20.100000000000001" customHeight="1">
      <c r="A15" s="21"/>
      <c r="B15" s="22">
        <v>0</v>
      </c>
      <c r="C15" s="22">
        <v>0</v>
      </c>
      <c r="D15" s="22">
        <v>0</v>
      </c>
    </row>
    <row r="16" spans="1:7" s="20" customFormat="1" ht="20.100000000000001" customHeight="1">
      <c r="A16" s="19"/>
      <c r="B16" s="22">
        <v>0</v>
      </c>
      <c r="C16" s="22">
        <v>0</v>
      </c>
      <c r="D16" s="22">
        <v>0</v>
      </c>
    </row>
    <row r="17" spans="1:4" s="23" customFormat="1" ht="20.100000000000001" customHeight="1">
      <c r="A17" s="21"/>
      <c r="B17" s="22">
        <v>0</v>
      </c>
      <c r="C17" s="22">
        <v>0</v>
      </c>
      <c r="D17" s="22">
        <v>0</v>
      </c>
    </row>
    <row r="18" spans="1:4" s="20" customFormat="1" ht="20.100000000000001" customHeight="1">
      <c r="A18" s="19"/>
      <c r="B18" s="22">
        <v>0</v>
      </c>
      <c r="C18" s="22">
        <v>0</v>
      </c>
      <c r="D18" s="22">
        <v>0</v>
      </c>
    </row>
    <row r="19" spans="1:4" ht="20.100000000000001" customHeight="1">
      <c r="A19" s="21"/>
      <c r="B19" s="22">
        <v>0</v>
      </c>
      <c r="C19" s="22">
        <v>0</v>
      </c>
      <c r="D19" s="22">
        <v>0</v>
      </c>
    </row>
    <row r="20" spans="1:4" ht="20.100000000000001" customHeight="1">
      <c r="A20" s="21"/>
      <c r="B20" s="22">
        <v>0</v>
      </c>
      <c r="C20" s="22">
        <v>0</v>
      </c>
      <c r="D20" s="22">
        <v>0</v>
      </c>
    </row>
    <row r="21" spans="1:4" s="20" customFormat="1" ht="20.100000000000001" customHeight="1">
      <c r="A21" s="19"/>
      <c r="B21" s="22">
        <v>0</v>
      </c>
      <c r="C21" s="22">
        <v>0</v>
      </c>
      <c r="D21" s="22">
        <v>0</v>
      </c>
    </row>
    <row r="22" spans="1:4" ht="20.100000000000001" customHeight="1">
      <c r="A22" s="21"/>
      <c r="B22" s="22">
        <v>0</v>
      </c>
      <c r="C22" s="22">
        <v>0</v>
      </c>
      <c r="D22" s="22">
        <v>0</v>
      </c>
    </row>
    <row r="23" spans="1:4" s="20" customFormat="1" ht="20.100000000000001" customHeight="1">
      <c r="A23" s="19"/>
      <c r="B23" s="22">
        <v>0</v>
      </c>
      <c r="C23" s="22">
        <v>0</v>
      </c>
      <c r="D23" s="22">
        <v>0</v>
      </c>
    </row>
    <row r="24" spans="1:4" ht="20.100000000000001" customHeight="1">
      <c r="A24" s="21"/>
      <c r="B24" s="22">
        <v>0</v>
      </c>
      <c r="C24" s="22">
        <v>0</v>
      </c>
      <c r="D24" s="22">
        <v>0</v>
      </c>
    </row>
    <row r="25" spans="1:4" ht="20.100000000000001" customHeight="1">
      <c r="A25" s="21"/>
      <c r="B25" s="22">
        <v>0</v>
      </c>
      <c r="C25" s="22">
        <v>0</v>
      </c>
      <c r="D25" s="22">
        <v>0</v>
      </c>
    </row>
    <row r="26" spans="1:4" s="20" customFormat="1" ht="20.100000000000001" customHeight="1">
      <c r="A26" s="19"/>
      <c r="B26" s="22">
        <v>0</v>
      </c>
      <c r="C26" s="22">
        <v>0</v>
      </c>
      <c r="D26" s="22">
        <v>0</v>
      </c>
    </row>
    <row r="27" spans="1:4" ht="20.100000000000001" customHeight="1">
      <c r="A27" s="21"/>
      <c r="B27" s="22">
        <v>0</v>
      </c>
      <c r="C27" s="22">
        <v>0</v>
      </c>
      <c r="D27" s="22">
        <v>0</v>
      </c>
    </row>
    <row r="28" spans="1:4" ht="20.100000000000001" customHeight="1">
      <c r="A28" s="21"/>
      <c r="B28" s="22">
        <v>0</v>
      </c>
      <c r="C28" s="22">
        <v>0</v>
      </c>
      <c r="D28" s="22">
        <v>0</v>
      </c>
    </row>
    <row r="29" spans="1:4" s="20" customFormat="1" ht="20.100000000000001" customHeight="1">
      <c r="A29" s="19"/>
      <c r="B29" s="22">
        <v>0</v>
      </c>
      <c r="C29" s="22">
        <v>0</v>
      </c>
      <c r="D29" s="22">
        <v>0</v>
      </c>
    </row>
    <row r="30" spans="1:4" ht="20.100000000000001" customHeight="1">
      <c r="A30" s="21"/>
      <c r="B30" s="22">
        <v>0</v>
      </c>
      <c r="C30" s="22">
        <v>0</v>
      </c>
      <c r="D30" s="22">
        <v>0</v>
      </c>
    </row>
    <row r="31" spans="1:4" ht="20.100000000000001" customHeight="1">
      <c r="A31" s="21"/>
      <c r="B31" s="22">
        <v>0</v>
      </c>
      <c r="C31" s="22">
        <v>0</v>
      </c>
      <c r="D31" s="22">
        <v>0</v>
      </c>
    </row>
    <row r="32" spans="1:4" s="20" customFormat="1" ht="20.100000000000001" customHeight="1">
      <c r="A32" s="19"/>
      <c r="B32" s="22">
        <v>0</v>
      </c>
      <c r="C32" s="22">
        <v>0</v>
      </c>
      <c r="D32" s="22">
        <v>0</v>
      </c>
    </row>
    <row r="33" spans="1:6" ht="20.100000000000001" customHeight="1">
      <c r="A33" s="21"/>
      <c r="B33" s="22">
        <v>0</v>
      </c>
      <c r="C33" s="22">
        <v>0</v>
      </c>
      <c r="D33" s="22">
        <v>0</v>
      </c>
    </row>
    <row r="34" spans="1:6" ht="20.100000000000001" customHeight="1">
      <c r="A34" s="21"/>
      <c r="B34" s="22">
        <v>0</v>
      </c>
      <c r="C34" s="22">
        <v>0</v>
      </c>
      <c r="D34" s="22">
        <v>0</v>
      </c>
    </row>
    <row r="35" spans="1:6" ht="20.100000000000001" customHeight="1">
      <c r="A35" s="24" t="s">
        <v>2</v>
      </c>
      <c r="B35" s="6">
        <f>B10+B14+B16+B21+B23+B26+B29+B32+B18</f>
        <v>0</v>
      </c>
      <c r="C35" s="6">
        <f>C10+C14+C16+C21+C23+C26+C29+C32+C18</f>
        <v>0</v>
      </c>
      <c r="D35" s="6">
        <f>D10+D14+D16+D21+D23+D26+D29+D32+D18</f>
        <v>0</v>
      </c>
    </row>
    <row r="36" spans="1:6" ht="20.100000000000001" customHeight="1">
      <c r="A36" s="24" t="s">
        <v>3</v>
      </c>
      <c r="B36" s="5">
        <f>B35/1000</f>
        <v>0</v>
      </c>
      <c r="C36" s="5">
        <f>C35/1000</f>
        <v>0</v>
      </c>
      <c r="D36" s="5">
        <f>D35/1000</f>
        <v>0</v>
      </c>
    </row>
    <row r="37" spans="1:6" ht="15">
      <c r="A37" s="14"/>
      <c r="B37" s="14"/>
      <c r="C37" s="14"/>
      <c r="D37" s="14"/>
    </row>
    <row r="38" spans="1:6" ht="15">
      <c r="A38" s="14"/>
      <c r="B38" s="14"/>
      <c r="C38" s="14"/>
      <c r="D38" s="14"/>
    </row>
    <row r="39" spans="1:6" ht="15.75">
      <c r="A39" s="3" t="s">
        <v>4</v>
      </c>
      <c r="B39" s="3"/>
      <c r="C39" s="27"/>
      <c r="D39" s="27"/>
      <c r="E39" s="1"/>
    </row>
    <row r="40" spans="1:6" ht="15.75">
      <c r="A40" s="3"/>
      <c r="B40" s="3"/>
      <c r="C40" s="593" t="s">
        <v>5</v>
      </c>
      <c r="D40" s="593"/>
      <c r="E40" s="1"/>
    </row>
    <row r="41" spans="1:6" ht="15.75">
      <c r="A41" s="3"/>
      <c r="B41" s="3"/>
      <c r="C41" s="3"/>
      <c r="D41" s="3"/>
      <c r="E41" s="1"/>
    </row>
    <row r="42" spans="1:6" ht="15.75">
      <c r="A42" s="3" t="s">
        <v>7</v>
      </c>
      <c r="B42" s="3"/>
      <c r="C42" s="9"/>
      <c r="D42" s="9"/>
      <c r="E42" s="1"/>
    </row>
    <row r="43" spans="1:6" ht="15.75">
      <c r="A43" s="9"/>
      <c r="B43" s="9"/>
      <c r="C43" s="870" t="s">
        <v>5</v>
      </c>
      <c r="D43" s="870"/>
      <c r="E43" s="1"/>
    </row>
    <row r="44" spans="1:6" ht="15.75">
      <c r="A44" s="9"/>
      <c r="B44" s="3"/>
      <c r="C44" s="642"/>
      <c r="D44" s="642"/>
      <c r="E44" s="1"/>
      <c r="F44" s="9"/>
    </row>
  </sheetData>
  <sheetProtection selectLockedCells="1" selectUnlockedCells="1"/>
  <mergeCells count="9">
    <mergeCell ref="C40:D40"/>
    <mergeCell ref="C43:D43"/>
    <mergeCell ref="C44:D44"/>
    <mergeCell ref="A2:D2"/>
    <mergeCell ref="A3:D3"/>
    <mergeCell ref="A4:D4"/>
    <mergeCell ref="A5:G5"/>
    <mergeCell ref="A6:D6"/>
    <mergeCell ref="A7:D7"/>
  </mergeCells>
  <printOptions horizontalCentered="1"/>
  <pageMargins left="0.94513888888888886" right="0.19652777777777777" top="0.98402777777777772" bottom="0.98402777777777772" header="0.51180555555555551" footer="0.51180555555555551"/>
  <pageSetup paperSize="9" scale="70" firstPageNumber="0" orientation="portrait" horizontalDpi="300" verticalDpi="300" r:id="rId1"/>
  <headerFooter alignWithMargins="0"/>
</worksheet>
</file>

<file path=xl/worksheets/sheet91.xml><?xml version="1.0" encoding="utf-8"?>
<worksheet xmlns="http://schemas.openxmlformats.org/spreadsheetml/2006/main" xmlns:r="http://schemas.openxmlformats.org/officeDocument/2006/relationships">
  <sheetPr>
    <tabColor rgb="FFFF00FF"/>
  </sheetPr>
  <dimension ref="A1:G31"/>
  <sheetViews>
    <sheetView view="pageBreakPreview" zoomScale="66" zoomScaleSheetLayoutView="66" workbookViewId="0">
      <selection activeCell="K26" sqref="K26"/>
    </sheetView>
  </sheetViews>
  <sheetFormatPr defaultRowHeight="12.75"/>
  <cols>
    <col min="2" max="2" width="9.85546875" customWidth="1"/>
    <col min="3" max="3" width="10.28515625" customWidth="1"/>
    <col min="5" max="5" width="17.42578125" customWidth="1"/>
    <col min="6" max="6" width="18.5703125" customWidth="1"/>
    <col min="7" max="7" width="16.5703125" customWidth="1"/>
  </cols>
  <sheetData>
    <row r="1" spans="1:7" ht="15">
      <c r="A1" s="14"/>
      <c r="B1" s="14"/>
      <c r="C1" s="14"/>
      <c r="D1" s="14"/>
      <c r="E1" s="14"/>
      <c r="F1" s="14"/>
      <c r="G1" s="14"/>
    </row>
    <row r="2" spans="1:7" ht="15.75">
      <c r="A2" s="605" t="s">
        <v>0</v>
      </c>
      <c r="B2" s="605"/>
      <c r="C2" s="605"/>
      <c r="D2" s="605"/>
      <c r="E2" s="605"/>
      <c r="F2" s="605"/>
      <c r="G2" s="605"/>
    </row>
    <row r="3" spans="1:7" ht="15.75" customHeight="1">
      <c r="A3" s="603" t="s">
        <v>368</v>
      </c>
      <c r="B3" s="603"/>
      <c r="C3" s="603"/>
      <c r="D3" s="603"/>
      <c r="E3" s="603"/>
      <c r="F3" s="603"/>
      <c r="G3" s="603"/>
    </row>
    <row r="4" spans="1:7" ht="33.75" customHeight="1">
      <c r="A4" s="606"/>
      <c r="B4" s="606"/>
      <c r="C4" s="606"/>
      <c r="D4" s="606"/>
      <c r="E4" s="606"/>
      <c r="F4" s="606"/>
      <c r="G4" s="606"/>
    </row>
    <row r="5" spans="1:7" ht="15.75" customHeight="1">
      <c r="A5" s="612" t="s">
        <v>1</v>
      </c>
      <c r="B5" s="612"/>
      <c r="C5" s="612"/>
      <c r="D5" s="612"/>
      <c r="E5" s="612"/>
      <c r="F5" s="612"/>
      <c r="G5" s="612"/>
    </row>
    <row r="6" spans="1:7" ht="15.75" customHeight="1">
      <c r="A6" s="603" t="s">
        <v>338</v>
      </c>
      <c r="B6" s="603"/>
      <c r="C6" s="603"/>
      <c r="D6" s="603"/>
      <c r="E6" s="603"/>
      <c r="F6" s="603"/>
      <c r="G6" s="603"/>
    </row>
    <row r="7" spans="1:7" ht="15.75" customHeight="1">
      <c r="A7" s="603"/>
      <c r="B7" s="603"/>
      <c r="C7" s="603"/>
      <c r="D7" s="603"/>
      <c r="E7" s="603"/>
      <c r="F7" s="603"/>
      <c r="G7" s="14"/>
    </row>
    <row r="8" spans="1:7" ht="33.75" customHeight="1">
      <c r="A8" s="644" t="s">
        <v>8</v>
      </c>
      <c r="B8" s="644"/>
      <c r="C8" s="644"/>
      <c r="D8" s="644"/>
      <c r="E8" s="4" t="s">
        <v>334</v>
      </c>
      <c r="F8" s="4" t="s">
        <v>335</v>
      </c>
      <c r="G8" s="4" t="s">
        <v>336</v>
      </c>
    </row>
    <row r="9" spans="1:7" ht="20.100000000000001" customHeight="1">
      <c r="A9" s="625"/>
      <c r="B9" s="625"/>
      <c r="C9" s="625"/>
      <c r="D9" s="625"/>
      <c r="E9" s="22">
        <v>0</v>
      </c>
      <c r="F9" s="22">
        <v>0</v>
      </c>
      <c r="G9" s="22">
        <v>0</v>
      </c>
    </row>
    <row r="10" spans="1:7" ht="20.100000000000001" customHeight="1">
      <c r="A10" s="625"/>
      <c r="B10" s="625"/>
      <c r="C10" s="625"/>
      <c r="D10" s="625"/>
      <c r="E10" s="22">
        <v>0</v>
      </c>
      <c r="F10" s="22">
        <v>0</v>
      </c>
      <c r="G10" s="22">
        <v>0</v>
      </c>
    </row>
    <row r="11" spans="1:7" ht="20.100000000000001" customHeight="1">
      <c r="A11" s="625"/>
      <c r="B11" s="625"/>
      <c r="C11" s="625"/>
      <c r="D11" s="625"/>
      <c r="E11" s="22">
        <v>0</v>
      </c>
      <c r="F11" s="22">
        <v>0</v>
      </c>
      <c r="G11" s="22">
        <v>0</v>
      </c>
    </row>
    <row r="12" spans="1:7" ht="20.100000000000001" customHeight="1">
      <c r="A12" s="625"/>
      <c r="B12" s="625"/>
      <c r="C12" s="625"/>
      <c r="D12" s="625"/>
      <c r="E12" s="22">
        <v>0</v>
      </c>
      <c r="F12" s="22">
        <v>0</v>
      </c>
      <c r="G12" s="22">
        <v>0</v>
      </c>
    </row>
    <row r="13" spans="1:7" ht="20.100000000000001" customHeight="1">
      <c r="A13" s="625"/>
      <c r="B13" s="625"/>
      <c r="C13" s="625"/>
      <c r="D13" s="625"/>
      <c r="E13" s="22">
        <v>0</v>
      </c>
      <c r="F13" s="22">
        <v>0</v>
      </c>
      <c r="G13" s="22">
        <v>0</v>
      </c>
    </row>
    <row r="14" spans="1:7" ht="20.100000000000001" customHeight="1">
      <c r="A14" s="625"/>
      <c r="B14" s="625"/>
      <c r="C14" s="625"/>
      <c r="D14" s="625"/>
      <c r="E14" s="22">
        <v>0</v>
      </c>
      <c r="F14" s="22">
        <v>0</v>
      </c>
      <c r="G14" s="22">
        <v>0</v>
      </c>
    </row>
    <row r="15" spans="1:7" ht="20.100000000000001" customHeight="1">
      <c r="A15" s="625"/>
      <c r="B15" s="625"/>
      <c r="C15" s="625"/>
      <c r="D15" s="625"/>
      <c r="E15" s="22">
        <v>0</v>
      </c>
      <c r="F15" s="22">
        <v>0</v>
      </c>
      <c r="G15" s="22">
        <v>0</v>
      </c>
    </row>
    <row r="16" spans="1:7" ht="20.100000000000001" customHeight="1">
      <c r="A16" s="625"/>
      <c r="B16" s="625"/>
      <c r="C16" s="625"/>
      <c r="D16" s="625"/>
      <c r="E16" s="22">
        <v>0</v>
      </c>
      <c r="F16" s="22">
        <v>0</v>
      </c>
      <c r="G16" s="22">
        <v>0</v>
      </c>
    </row>
    <row r="17" spans="1:7" ht="20.100000000000001" customHeight="1">
      <c r="A17" s="625"/>
      <c r="B17" s="625"/>
      <c r="C17" s="625"/>
      <c r="D17" s="625"/>
      <c r="E17" s="22">
        <v>0</v>
      </c>
      <c r="F17" s="22">
        <v>0</v>
      </c>
      <c r="G17" s="22">
        <v>0</v>
      </c>
    </row>
    <row r="18" spans="1:7" ht="20.100000000000001" customHeight="1">
      <c r="A18" s="625"/>
      <c r="B18" s="625"/>
      <c r="C18" s="625"/>
      <c r="D18" s="625"/>
      <c r="E18" s="22">
        <v>0</v>
      </c>
      <c r="F18" s="22">
        <v>0</v>
      </c>
      <c r="G18" s="22">
        <v>0</v>
      </c>
    </row>
    <row r="19" spans="1:7" ht="20.100000000000001" customHeight="1">
      <c r="A19" s="625"/>
      <c r="B19" s="625"/>
      <c r="C19" s="625"/>
      <c r="D19" s="625"/>
      <c r="E19" s="22">
        <v>0</v>
      </c>
      <c r="F19" s="22">
        <v>0</v>
      </c>
      <c r="G19" s="22">
        <v>0</v>
      </c>
    </row>
    <row r="20" spans="1:7" ht="20.100000000000001" customHeight="1">
      <c r="A20" s="625"/>
      <c r="B20" s="625"/>
      <c r="C20" s="625"/>
      <c r="D20" s="625"/>
      <c r="E20" s="22">
        <v>0</v>
      </c>
      <c r="F20" s="22">
        <v>0</v>
      </c>
      <c r="G20" s="22">
        <v>0</v>
      </c>
    </row>
    <row r="21" spans="1:7" s="2" customFormat="1" ht="15.95" customHeight="1">
      <c r="A21" s="643" t="s">
        <v>2</v>
      </c>
      <c r="B21" s="643"/>
      <c r="C21" s="643"/>
      <c r="D21" s="643"/>
      <c r="E21" s="17">
        <f>SUM(E9:E20)</f>
        <v>0</v>
      </c>
      <c r="F21" s="17">
        <f>SUM(F9:F20)</f>
        <v>0</v>
      </c>
      <c r="G21" s="17">
        <f>SUM(G9:G20)</f>
        <v>0</v>
      </c>
    </row>
    <row r="22" spans="1:7" s="2" customFormat="1" ht="12.75" customHeight="1">
      <c r="A22" s="643" t="s">
        <v>3</v>
      </c>
      <c r="B22" s="643"/>
      <c r="C22" s="643"/>
      <c r="D22" s="643"/>
      <c r="E22" s="18">
        <f>E21/1000</f>
        <v>0</v>
      </c>
      <c r="F22" s="18">
        <f>F21/1000</f>
        <v>0</v>
      </c>
      <c r="G22" s="18">
        <f>G21/1000</f>
        <v>0</v>
      </c>
    </row>
    <row r="23" spans="1:7" ht="15">
      <c r="A23" s="14"/>
      <c r="B23" s="14"/>
      <c r="C23" s="14"/>
      <c r="D23" s="14"/>
      <c r="E23" s="14"/>
      <c r="F23" s="14"/>
      <c r="G23" s="14"/>
    </row>
    <row r="24" spans="1:7" ht="15">
      <c r="A24" s="14"/>
      <c r="B24" s="14"/>
      <c r="C24" s="14"/>
      <c r="D24" s="14"/>
      <c r="E24" s="14"/>
      <c r="F24" s="14"/>
      <c r="G24" s="14"/>
    </row>
    <row r="25" spans="1:7" ht="15">
      <c r="A25" s="14"/>
      <c r="B25" s="14"/>
      <c r="C25" s="14"/>
      <c r="D25" s="14"/>
      <c r="E25" s="14"/>
      <c r="F25" s="14"/>
      <c r="G25" s="14"/>
    </row>
    <row r="26" spans="1:7" ht="15">
      <c r="A26" s="14"/>
      <c r="B26" s="14"/>
      <c r="C26" s="14"/>
      <c r="D26" s="14"/>
      <c r="E26" s="14"/>
      <c r="F26" s="14"/>
      <c r="G26" s="14"/>
    </row>
    <row r="27" spans="1:7" ht="15.75">
      <c r="A27" s="3" t="s">
        <v>4</v>
      </c>
      <c r="B27" s="3"/>
      <c r="C27" s="27"/>
      <c r="D27" s="27"/>
      <c r="E27" s="3"/>
      <c r="F27" s="594"/>
      <c r="G27" s="594"/>
    </row>
    <row r="28" spans="1:7" ht="15.75">
      <c r="A28" s="3"/>
      <c r="B28" s="3"/>
      <c r="C28" s="593" t="s">
        <v>5</v>
      </c>
      <c r="D28" s="593"/>
      <c r="E28" s="3"/>
      <c r="F28" s="593" t="s">
        <v>6</v>
      </c>
      <c r="G28" s="593"/>
    </row>
    <row r="29" spans="1:7" ht="15.75">
      <c r="A29" s="3"/>
      <c r="B29" s="3"/>
      <c r="C29" s="3"/>
      <c r="D29" s="3"/>
      <c r="E29" s="3"/>
      <c r="F29" s="3"/>
      <c r="G29" s="3"/>
    </row>
    <row r="30" spans="1:7" ht="15.75">
      <c r="A30" s="3" t="s">
        <v>7</v>
      </c>
      <c r="B30" s="3"/>
      <c r="C30" s="27"/>
      <c r="D30" s="27"/>
      <c r="E30" s="3"/>
      <c r="F30" s="594"/>
      <c r="G30" s="594"/>
    </row>
    <row r="31" spans="1:7" ht="15.75">
      <c r="A31" s="9"/>
      <c r="B31" s="9"/>
      <c r="C31" s="593" t="s">
        <v>5</v>
      </c>
      <c r="D31" s="593"/>
      <c r="E31" s="3"/>
      <c r="F31" s="593" t="s">
        <v>6</v>
      </c>
      <c r="G31" s="593"/>
    </row>
  </sheetData>
  <sheetProtection selectLockedCells="1" selectUnlockedCells="1"/>
  <mergeCells count="27">
    <mergeCell ref="A18:D18"/>
    <mergeCell ref="A19:D19"/>
    <mergeCell ref="F30:G30"/>
    <mergeCell ref="C31:D31"/>
    <mergeCell ref="F31:G31"/>
    <mergeCell ref="A20:D20"/>
    <mergeCell ref="A21:D21"/>
    <mergeCell ref="A22:D22"/>
    <mergeCell ref="F27:G27"/>
    <mergeCell ref="C28:D28"/>
    <mergeCell ref="F28:G28"/>
    <mergeCell ref="A15:D15"/>
    <mergeCell ref="A16:D16"/>
    <mergeCell ref="A17:D17"/>
    <mergeCell ref="A8:D8"/>
    <mergeCell ref="A9:D9"/>
    <mergeCell ref="A10:D10"/>
    <mergeCell ref="A11:D11"/>
    <mergeCell ref="A12:D12"/>
    <mergeCell ref="A13:D13"/>
    <mergeCell ref="A14:D14"/>
    <mergeCell ref="A7:F7"/>
    <mergeCell ref="A2:G2"/>
    <mergeCell ref="A3:G3"/>
    <mergeCell ref="A4:G4"/>
    <mergeCell ref="A5:G5"/>
    <mergeCell ref="A6:G6"/>
  </mergeCells>
  <printOptions horizontalCentered="1"/>
  <pageMargins left="1.023611111111111" right="0.19652777777777777" top="0.98402777777777772" bottom="0.98402777777777772" header="0.51180555555555551" footer="0.51180555555555551"/>
  <pageSetup paperSize="9" scale="91" firstPageNumber="0" orientation="portrait" horizontalDpi="300" verticalDpi="300" r:id="rId1"/>
  <headerFooter alignWithMargins="0"/>
</worksheet>
</file>

<file path=xl/worksheets/sheet92.xml><?xml version="1.0" encoding="utf-8"?>
<worksheet xmlns="http://schemas.openxmlformats.org/spreadsheetml/2006/main" xmlns:r="http://schemas.openxmlformats.org/officeDocument/2006/relationships">
  <sheetPr>
    <tabColor rgb="FFFF00FF"/>
  </sheetPr>
  <dimension ref="A1:M18"/>
  <sheetViews>
    <sheetView view="pageBreakPreview" zoomScale="66" zoomScaleNormal="66" zoomScaleSheetLayoutView="66" workbookViewId="0">
      <selection activeCell="M13" sqref="M13"/>
    </sheetView>
  </sheetViews>
  <sheetFormatPr defaultRowHeight="15"/>
  <cols>
    <col min="1" max="1" width="9.140625" style="14"/>
    <col min="2" max="2" width="19.7109375" style="14" customWidth="1"/>
    <col min="3" max="3" width="15.5703125" style="14" customWidth="1"/>
    <col min="4" max="4" width="6" style="14" customWidth="1"/>
    <col min="5" max="5" width="12.7109375" style="14" customWidth="1"/>
    <col min="6" max="6" width="11.5703125" style="14" customWidth="1"/>
    <col min="7" max="7" width="16.28515625" style="14" customWidth="1"/>
    <col min="8" max="8" width="13.7109375" style="14" customWidth="1"/>
    <col min="9" max="9" width="12.85546875" style="14" customWidth="1"/>
    <col min="10" max="10" width="13.140625" style="14" customWidth="1"/>
    <col min="11" max="11" width="10.7109375" style="14" customWidth="1"/>
    <col min="12" max="12" width="10.42578125" style="14" customWidth="1"/>
    <col min="13" max="13" width="13.7109375" style="14" customWidth="1"/>
  </cols>
  <sheetData>
    <row r="1" spans="1:13" ht="15.75">
      <c r="A1" s="605" t="s">
        <v>0</v>
      </c>
      <c r="B1" s="605"/>
      <c r="C1" s="605"/>
      <c r="D1" s="605"/>
      <c r="E1" s="605"/>
      <c r="F1" s="605"/>
      <c r="G1" s="605"/>
      <c r="H1" s="605"/>
      <c r="I1" s="605"/>
      <c r="J1" s="605"/>
      <c r="K1" s="605"/>
      <c r="L1" s="605"/>
      <c r="M1" s="605"/>
    </row>
    <row r="2" spans="1:13" ht="15.75" customHeight="1">
      <c r="A2" s="603" t="s">
        <v>372</v>
      </c>
      <c r="B2" s="603"/>
      <c r="C2" s="603"/>
      <c r="D2" s="603"/>
      <c r="E2" s="603"/>
      <c r="F2" s="603"/>
      <c r="G2" s="603"/>
      <c r="H2" s="603"/>
      <c r="I2" s="603"/>
      <c r="J2" s="603"/>
      <c r="K2" s="603"/>
      <c r="L2" s="603"/>
      <c r="M2" s="603"/>
    </row>
    <row r="3" spans="1:13" ht="40.5" customHeight="1">
      <c r="A3" s="606"/>
      <c r="B3" s="606"/>
      <c r="C3" s="606"/>
      <c r="D3" s="606"/>
      <c r="E3" s="606"/>
      <c r="F3" s="606"/>
      <c r="G3" s="606"/>
      <c r="H3" s="606"/>
      <c r="I3" s="606"/>
      <c r="J3" s="606"/>
      <c r="K3" s="606"/>
      <c r="L3" s="606"/>
      <c r="M3" s="606"/>
    </row>
    <row r="4" spans="1:13" ht="15.75" customHeight="1">
      <c r="A4" s="612" t="s">
        <v>1</v>
      </c>
      <c r="B4" s="612"/>
      <c r="C4" s="612"/>
      <c r="D4" s="612"/>
      <c r="E4" s="612"/>
      <c r="F4" s="612"/>
      <c r="G4" s="612"/>
      <c r="H4" s="612"/>
      <c r="I4" s="612"/>
      <c r="J4" s="612"/>
      <c r="K4" s="612"/>
      <c r="L4" s="612"/>
      <c r="M4" s="612"/>
    </row>
    <row r="5" spans="1:13" ht="15.75" customHeight="1">
      <c r="A5" s="603" t="s">
        <v>338</v>
      </c>
      <c r="B5" s="603"/>
      <c r="C5" s="603"/>
      <c r="D5" s="603"/>
      <c r="E5" s="603"/>
      <c r="F5" s="603"/>
      <c r="G5" s="603"/>
      <c r="H5" s="603"/>
      <c r="I5" s="603"/>
      <c r="J5" s="603"/>
      <c r="K5" s="603"/>
      <c r="L5" s="603"/>
      <c r="M5" s="603"/>
    </row>
    <row r="6" spans="1:13" ht="15.75" customHeight="1">
      <c r="A6" s="603"/>
      <c r="B6" s="603"/>
      <c r="C6" s="603"/>
      <c r="D6" s="603"/>
      <c r="E6" s="603"/>
      <c r="F6" s="603"/>
      <c r="G6" s="603"/>
      <c r="H6" s="603"/>
      <c r="I6" s="603"/>
      <c r="J6" s="603"/>
    </row>
    <row r="7" spans="1:13" ht="37.5" customHeight="1">
      <c r="A7" s="657" t="s">
        <v>8</v>
      </c>
      <c r="B7" s="657"/>
      <c r="C7" s="658" t="s">
        <v>10</v>
      </c>
      <c r="D7" s="659" t="s">
        <v>11</v>
      </c>
      <c r="E7" s="652" t="s">
        <v>334</v>
      </c>
      <c r="F7" s="653"/>
      <c r="G7" s="654"/>
      <c r="H7" s="652" t="s">
        <v>335</v>
      </c>
      <c r="I7" s="653"/>
      <c r="J7" s="654"/>
      <c r="K7" s="652" t="s">
        <v>336</v>
      </c>
      <c r="L7" s="653"/>
      <c r="M7" s="654"/>
    </row>
    <row r="8" spans="1:13" ht="19.5" customHeight="1">
      <c r="A8" s="657"/>
      <c r="B8" s="657"/>
      <c r="C8" s="658"/>
      <c r="D8" s="659"/>
      <c r="E8" s="26" t="s">
        <v>12</v>
      </c>
      <c r="F8" s="26" t="s">
        <v>13</v>
      </c>
      <c r="G8" s="26" t="s">
        <v>9</v>
      </c>
      <c r="H8" s="26" t="s">
        <v>12</v>
      </c>
      <c r="I8" s="26" t="s">
        <v>13</v>
      </c>
      <c r="J8" s="26" t="s">
        <v>9</v>
      </c>
      <c r="K8" s="26" t="s">
        <v>12</v>
      </c>
      <c r="L8" s="26" t="s">
        <v>13</v>
      </c>
      <c r="M8" s="26" t="s">
        <v>9</v>
      </c>
    </row>
    <row r="9" spans="1:13" ht="52.5" customHeight="1">
      <c r="A9" s="695" t="s">
        <v>370</v>
      </c>
      <c r="B9" s="695"/>
      <c r="C9" s="21"/>
      <c r="D9" s="16"/>
      <c r="E9" s="55">
        <v>0</v>
      </c>
      <c r="F9" s="50">
        <v>0</v>
      </c>
      <c r="G9" s="22">
        <f>E9*F9</f>
        <v>0</v>
      </c>
      <c r="H9" s="55">
        <v>0</v>
      </c>
      <c r="I9" s="22">
        <v>0</v>
      </c>
      <c r="J9" s="22">
        <f>H9*I9</f>
        <v>0</v>
      </c>
      <c r="K9" s="55">
        <v>0</v>
      </c>
      <c r="L9" s="22">
        <v>0</v>
      </c>
      <c r="M9" s="22">
        <f>K9*L9</f>
        <v>0</v>
      </c>
    </row>
    <row r="10" spans="1:13" ht="56.25" customHeight="1">
      <c r="A10" s="695" t="s">
        <v>371</v>
      </c>
      <c r="B10" s="695"/>
      <c r="C10" s="21"/>
      <c r="D10" s="16" t="s">
        <v>17</v>
      </c>
      <c r="E10" s="55">
        <v>0</v>
      </c>
      <c r="F10" s="50">
        <v>0</v>
      </c>
      <c r="G10" s="22">
        <f>E10*F10</f>
        <v>0</v>
      </c>
      <c r="H10" s="55">
        <v>0</v>
      </c>
      <c r="I10" s="22">
        <v>0</v>
      </c>
      <c r="J10" s="22">
        <f>H10*I10</f>
        <v>0</v>
      </c>
      <c r="K10" s="55">
        <v>0</v>
      </c>
      <c r="L10" s="22">
        <v>0</v>
      </c>
      <c r="M10" s="22">
        <f>K10*L10</f>
        <v>0</v>
      </c>
    </row>
    <row r="11" spans="1:13" ht="15.75">
      <c r="A11" s="695" t="s">
        <v>20</v>
      </c>
      <c r="B11" s="695"/>
      <c r="C11" s="21"/>
      <c r="D11" s="16" t="s">
        <v>17</v>
      </c>
      <c r="E11" s="55">
        <v>0</v>
      </c>
      <c r="F11" s="50">
        <v>0</v>
      </c>
      <c r="G11" s="22">
        <f>E11*F11</f>
        <v>0</v>
      </c>
      <c r="H11" s="55">
        <v>0</v>
      </c>
      <c r="I11" s="22">
        <v>0</v>
      </c>
      <c r="J11" s="22">
        <f>H11*I11</f>
        <v>0</v>
      </c>
      <c r="K11" s="55">
        <v>0</v>
      </c>
      <c r="L11" s="22">
        <v>0</v>
      </c>
      <c r="M11" s="22">
        <f>K11*L11</f>
        <v>0</v>
      </c>
    </row>
    <row r="12" spans="1:13" ht="15.75">
      <c r="A12" s="649" t="s">
        <v>2</v>
      </c>
      <c r="B12" s="650"/>
      <c r="C12" s="650"/>
      <c r="D12" s="651"/>
      <c r="E12" s="51" t="s">
        <v>21</v>
      </c>
      <c r="F12" s="51" t="s">
        <v>21</v>
      </c>
      <c r="G12" s="18">
        <f>G9+G10+G11</f>
        <v>0</v>
      </c>
      <c r="H12" s="18"/>
      <c r="I12" s="18"/>
      <c r="J12" s="18">
        <f>J9+J10+J11</f>
        <v>0</v>
      </c>
      <c r="K12" s="18"/>
      <c r="L12" s="18"/>
      <c r="M12" s="18">
        <f>M9+M10+M11</f>
        <v>0</v>
      </c>
    </row>
    <row r="13" spans="1:13" ht="15.75">
      <c r="A13" s="646" t="s">
        <v>3</v>
      </c>
      <c r="B13" s="647"/>
      <c r="C13" s="647"/>
      <c r="D13" s="648"/>
      <c r="E13" s="51" t="s">
        <v>21</v>
      </c>
      <c r="F13" s="51" t="s">
        <v>21</v>
      </c>
      <c r="G13" s="18">
        <f>G12/1000</f>
        <v>0</v>
      </c>
      <c r="H13" s="18"/>
      <c r="I13" s="18"/>
      <c r="J13" s="18">
        <f>J12/1000</f>
        <v>0</v>
      </c>
      <c r="K13" s="18"/>
      <c r="L13" s="18"/>
      <c r="M13" s="65">
        <f>M12/1000</f>
        <v>0</v>
      </c>
    </row>
    <row r="14" spans="1:13" ht="15.75">
      <c r="A14" s="3"/>
      <c r="B14" s="27"/>
      <c r="C14" s="27"/>
      <c r="D14" s="3"/>
      <c r="E14" s="594"/>
      <c r="F14" s="594"/>
      <c r="G14" s="3"/>
      <c r="J14" s="54"/>
    </row>
    <row r="15" spans="1:13" ht="15.75">
      <c r="A15" s="3"/>
      <c r="B15" s="593" t="s">
        <v>5</v>
      </c>
      <c r="C15" s="593"/>
      <c r="D15" s="3"/>
      <c r="E15" s="593" t="s">
        <v>6</v>
      </c>
      <c r="F15" s="593"/>
      <c r="G15" s="3"/>
      <c r="H15" s="593" t="s">
        <v>6</v>
      </c>
      <c r="I15" s="593"/>
      <c r="J15" s="53"/>
    </row>
    <row r="16" spans="1:13" ht="15.75">
      <c r="A16" s="3"/>
      <c r="B16" s="3"/>
      <c r="C16" s="3"/>
      <c r="D16" s="3"/>
      <c r="E16" s="3"/>
      <c r="F16" s="3"/>
      <c r="G16" s="3"/>
      <c r="H16" s="617"/>
      <c r="I16" s="617"/>
      <c r="J16" s="54"/>
    </row>
    <row r="17" spans="1:9" ht="15.75">
      <c r="A17" s="3"/>
      <c r="B17" s="27"/>
      <c r="C17" s="27"/>
      <c r="D17" s="3"/>
      <c r="E17" s="594"/>
      <c r="F17" s="594"/>
      <c r="G17" s="3"/>
      <c r="H17" s="13"/>
      <c r="I17" s="13"/>
    </row>
    <row r="18" spans="1:9" ht="15.75">
      <c r="A18" s="9"/>
      <c r="B18" s="593" t="s">
        <v>5</v>
      </c>
      <c r="C18" s="593"/>
      <c r="D18" s="3"/>
      <c r="E18" s="593" t="s">
        <v>6</v>
      </c>
      <c r="F18" s="593"/>
      <c r="H18" s="612" t="s">
        <v>6</v>
      </c>
      <c r="I18" s="612"/>
    </row>
  </sheetData>
  <sheetProtection selectLockedCells="1" selectUnlockedCells="1"/>
  <mergeCells count="26">
    <mergeCell ref="E7:G7"/>
    <mergeCell ref="H7:J7"/>
    <mergeCell ref="K7:M7"/>
    <mergeCell ref="A1:M1"/>
    <mergeCell ref="A2:M2"/>
    <mergeCell ref="A3:M3"/>
    <mergeCell ref="A4:M4"/>
    <mergeCell ref="A5:M5"/>
    <mergeCell ref="A6:J6"/>
    <mergeCell ref="A7:B8"/>
    <mergeCell ref="C7:C8"/>
    <mergeCell ref="D7:D8"/>
    <mergeCell ref="A11:B11"/>
    <mergeCell ref="A12:D12"/>
    <mergeCell ref="A13:D13"/>
    <mergeCell ref="A9:B9"/>
    <mergeCell ref="A10:B10"/>
    <mergeCell ref="B18:C18"/>
    <mergeCell ref="E18:F18"/>
    <mergeCell ref="H18:I18"/>
    <mergeCell ref="E14:F14"/>
    <mergeCell ref="B15:C15"/>
    <mergeCell ref="E15:F15"/>
    <mergeCell ref="H15:I15"/>
    <mergeCell ref="H16:I16"/>
    <mergeCell ref="E17:F17"/>
  </mergeCells>
  <printOptions horizontalCentered="1"/>
  <pageMargins left="0.51181102362204722" right="0.19685039370078741" top="0.51181102362204722" bottom="0.51181102362204722" header="0.51181102362204722" footer="0.51181102362204722"/>
  <pageSetup paperSize="9" scale="71" firstPageNumber="0" orientation="landscape" horizontalDpi="300" verticalDpi="300" r:id="rId1"/>
  <headerFooter alignWithMargins="0"/>
</worksheet>
</file>

<file path=xl/worksheets/sheet93.xml><?xml version="1.0" encoding="utf-8"?>
<worksheet xmlns="http://schemas.openxmlformats.org/spreadsheetml/2006/main" xmlns:r="http://schemas.openxmlformats.org/officeDocument/2006/relationships">
  <sheetPr>
    <tabColor rgb="FFFF00FF"/>
  </sheetPr>
  <dimension ref="A1:I25"/>
  <sheetViews>
    <sheetView view="pageBreakPreview" zoomScale="66" zoomScaleSheetLayoutView="66" workbookViewId="0">
      <selection activeCell="L33" sqref="L33"/>
    </sheetView>
  </sheetViews>
  <sheetFormatPr defaultRowHeight="12.75"/>
  <cols>
    <col min="2" max="2" width="5.85546875" customWidth="1"/>
    <col min="5" max="5" width="20.5703125" customWidth="1"/>
    <col min="6" max="7" width="20.42578125" customWidth="1"/>
  </cols>
  <sheetData>
    <row r="1" spans="1:9" ht="15">
      <c r="A1" s="14"/>
      <c r="B1" s="14"/>
      <c r="C1" s="14"/>
      <c r="D1" s="14"/>
      <c r="E1" s="14"/>
      <c r="F1" s="14"/>
      <c r="G1" s="14"/>
    </row>
    <row r="2" spans="1:9" ht="15.75">
      <c r="A2" s="605" t="s">
        <v>0</v>
      </c>
      <c r="B2" s="605"/>
      <c r="C2" s="605"/>
      <c r="D2" s="605"/>
      <c r="E2" s="605"/>
      <c r="F2" s="605"/>
      <c r="G2" s="605"/>
    </row>
    <row r="3" spans="1:9" ht="46.5" customHeight="1">
      <c r="A3" s="611" t="s">
        <v>373</v>
      </c>
      <c r="B3" s="611"/>
      <c r="C3" s="611"/>
      <c r="D3" s="611"/>
      <c r="E3" s="611"/>
      <c r="F3" s="611"/>
      <c r="G3" s="611"/>
    </row>
    <row r="4" spans="1:9" ht="31.5" customHeight="1">
      <c r="A4" s="606"/>
      <c r="B4" s="606"/>
      <c r="C4" s="606"/>
      <c r="D4" s="606"/>
      <c r="E4" s="606"/>
      <c r="F4" s="606"/>
      <c r="G4" s="606"/>
    </row>
    <row r="5" spans="1:9" ht="15.75" customHeight="1">
      <c r="A5" s="612" t="s">
        <v>1</v>
      </c>
      <c r="B5" s="612"/>
      <c r="C5" s="612"/>
      <c r="D5" s="612"/>
      <c r="E5" s="612"/>
      <c r="F5" s="612"/>
      <c r="G5" s="612"/>
    </row>
    <row r="6" spans="1:9" ht="15.75" customHeight="1">
      <c r="A6" s="603" t="s">
        <v>338</v>
      </c>
      <c r="B6" s="603"/>
      <c r="C6" s="603"/>
      <c r="D6" s="603"/>
      <c r="E6" s="603"/>
      <c r="F6" s="603"/>
      <c r="G6" s="603"/>
    </row>
    <row r="7" spans="1:9" ht="15.75" customHeight="1">
      <c r="A7" s="603"/>
      <c r="B7" s="603"/>
      <c r="C7" s="603"/>
      <c r="D7" s="603"/>
      <c r="E7" s="603"/>
      <c r="F7" s="603"/>
      <c r="G7" s="14"/>
      <c r="I7" s="2"/>
    </row>
    <row r="8" spans="1:9" ht="15.75" customHeight="1">
      <c r="A8" s="603"/>
      <c r="B8" s="603"/>
      <c r="C8" s="603"/>
      <c r="D8" s="603"/>
      <c r="E8" s="603"/>
      <c r="F8" s="603"/>
      <c r="G8" s="14"/>
    </row>
    <row r="9" spans="1:9" ht="15.75">
      <c r="A9" s="3"/>
      <c r="B9" s="3"/>
      <c r="C9" s="3"/>
      <c r="D9" s="3"/>
      <c r="E9" s="3"/>
      <c r="F9" s="3"/>
      <c r="G9" s="14"/>
    </row>
    <row r="10" spans="1:9" ht="14.25" customHeight="1">
      <c r="A10" s="663" t="s">
        <v>8</v>
      </c>
      <c r="B10" s="663"/>
      <c r="C10" s="663"/>
      <c r="D10" s="663"/>
      <c r="E10" s="664" t="s">
        <v>334</v>
      </c>
      <c r="F10" s="664" t="s">
        <v>335</v>
      </c>
      <c r="G10" s="664" t="s">
        <v>336</v>
      </c>
    </row>
    <row r="11" spans="1:9" ht="20.25" customHeight="1">
      <c r="A11" s="663"/>
      <c r="B11" s="663"/>
      <c r="C11" s="663"/>
      <c r="D11" s="663"/>
      <c r="E11" s="665"/>
      <c r="F11" s="665"/>
      <c r="G11" s="665"/>
    </row>
    <row r="12" spans="1:9" ht="32.25" customHeight="1">
      <c r="A12" s="666"/>
      <c r="B12" s="666"/>
      <c r="C12" s="666"/>
      <c r="D12" s="666"/>
      <c r="E12" s="22">
        <v>0</v>
      </c>
      <c r="F12" s="22">
        <v>0</v>
      </c>
      <c r="G12" s="22">
        <v>0</v>
      </c>
    </row>
    <row r="13" spans="1:9" ht="32.25" customHeight="1">
      <c r="A13" s="698"/>
      <c r="B13" s="699"/>
      <c r="C13" s="699"/>
      <c r="D13" s="700"/>
      <c r="E13" s="28"/>
      <c r="F13" s="28"/>
      <c r="G13" s="28"/>
    </row>
    <row r="14" spans="1:9" ht="32.25" customHeight="1">
      <c r="A14" s="698"/>
      <c r="B14" s="699"/>
      <c r="C14" s="699"/>
      <c r="D14" s="700"/>
      <c r="E14" s="28"/>
      <c r="F14" s="28"/>
      <c r="G14" s="28"/>
    </row>
    <row r="15" spans="1:9" ht="32.25" customHeight="1">
      <c r="A15" s="698"/>
      <c r="B15" s="699"/>
      <c r="C15" s="699"/>
      <c r="D15" s="700"/>
      <c r="E15" s="28"/>
      <c r="F15" s="28"/>
      <c r="G15" s="28"/>
    </row>
    <row r="16" spans="1:9" ht="12.75" customHeight="1">
      <c r="A16" s="599" t="s">
        <v>2</v>
      </c>
      <c r="B16" s="599"/>
      <c r="C16" s="599"/>
      <c r="D16" s="599"/>
      <c r="E16" s="5">
        <f>E12</f>
        <v>0</v>
      </c>
      <c r="F16" s="5">
        <f>F12</f>
        <v>0</v>
      </c>
      <c r="G16" s="5">
        <f>G12</f>
        <v>0</v>
      </c>
    </row>
    <row r="17" spans="1:7" ht="15.75">
      <c r="A17" s="599" t="s">
        <v>3</v>
      </c>
      <c r="B17" s="599"/>
      <c r="C17" s="599"/>
      <c r="D17" s="599"/>
      <c r="E17" s="5">
        <f>E16/1000</f>
        <v>0</v>
      </c>
      <c r="F17" s="5">
        <f>F16/1000</f>
        <v>0</v>
      </c>
      <c r="G17" s="5">
        <f>G16/1000</f>
        <v>0</v>
      </c>
    </row>
    <row r="18" spans="1:7" ht="15">
      <c r="A18" s="14"/>
      <c r="B18" s="14"/>
      <c r="C18" s="14"/>
      <c r="D18" s="14"/>
      <c r="E18" s="14"/>
      <c r="F18" s="14"/>
      <c r="G18" s="14"/>
    </row>
    <row r="19" spans="1:7" ht="15">
      <c r="A19" s="668"/>
      <c r="B19" s="668"/>
      <c r="C19" s="14"/>
      <c r="D19" s="14"/>
      <c r="E19" s="14"/>
      <c r="F19" s="14"/>
      <c r="G19" s="14"/>
    </row>
    <row r="20" spans="1:7" ht="15">
      <c r="A20" s="668"/>
      <c r="B20" s="668"/>
      <c r="C20" s="14"/>
      <c r="D20" s="14"/>
      <c r="E20" s="14"/>
      <c r="F20" s="14"/>
      <c r="G20" s="14"/>
    </row>
    <row r="21" spans="1:7" ht="15.75">
      <c r="A21" s="3" t="s">
        <v>4</v>
      </c>
      <c r="B21" s="3"/>
      <c r="C21" s="27"/>
      <c r="D21" s="27"/>
      <c r="E21" s="3"/>
      <c r="F21" s="594"/>
      <c r="G21" s="594"/>
    </row>
    <row r="22" spans="1:7" ht="15.75">
      <c r="A22" s="3"/>
      <c r="B22" s="3"/>
      <c r="C22" s="593" t="s">
        <v>5</v>
      </c>
      <c r="D22" s="593"/>
      <c r="E22" s="3"/>
      <c r="F22" s="593" t="s">
        <v>6</v>
      </c>
      <c r="G22" s="593"/>
    </row>
    <row r="23" spans="1:7" ht="15.75">
      <c r="A23" s="3"/>
      <c r="B23" s="3"/>
      <c r="C23" s="3"/>
      <c r="D23" s="3"/>
      <c r="E23" s="3"/>
      <c r="F23" s="3"/>
      <c r="G23" s="3"/>
    </row>
    <row r="24" spans="1:7" ht="15.75">
      <c r="A24" s="3" t="s">
        <v>7</v>
      </c>
      <c r="B24" s="3"/>
      <c r="C24" s="27"/>
      <c r="D24" s="27"/>
      <c r="E24" s="3"/>
      <c r="F24" s="594"/>
      <c r="G24" s="594"/>
    </row>
    <row r="25" spans="1:7" ht="15.75">
      <c r="A25" s="9"/>
      <c r="B25" s="9"/>
      <c r="C25" s="593" t="s">
        <v>5</v>
      </c>
      <c r="D25" s="593"/>
      <c r="E25" s="3"/>
      <c r="F25" s="593" t="s">
        <v>6</v>
      </c>
      <c r="G25" s="593"/>
    </row>
  </sheetData>
  <sheetProtection selectLockedCells="1" selectUnlockedCells="1"/>
  <mergeCells count="25">
    <mergeCell ref="C25:D25"/>
    <mergeCell ref="F25:G25"/>
    <mergeCell ref="A13:D13"/>
    <mergeCell ref="A14:D14"/>
    <mergeCell ref="A15:D15"/>
    <mergeCell ref="A16:D16"/>
    <mergeCell ref="A17:D17"/>
    <mergeCell ref="A19:B19"/>
    <mergeCell ref="A20:B20"/>
    <mergeCell ref="F21:G21"/>
    <mergeCell ref="C22:D22"/>
    <mergeCell ref="F22:G22"/>
    <mergeCell ref="F24:G24"/>
    <mergeCell ref="A12:D12"/>
    <mergeCell ref="A2:G2"/>
    <mergeCell ref="A3:G3"/>
    <mergeCell ref="A4:G4"/>
    <mergeCell ref="A5:G5"/>
    <mergeCell ref="A6:G6"/>
    <mergeCell ref="A7:F7"/>
    <mergeCell ref="A8:F8"/>
    <mergeCell ref="A10:D11"/>
    <mergeCell ref="E10:E11"/>
    <mergeCell ref="F10:F11"/>
    <mergeCell ref="G10:G11"/>
  </mergeCells>
  <pageMargins left="0.94027777777777777" right="0.19652777777777777" top="0.98402777777777772" bottom="0.98402777777777772" header="0.51180555555555551" footer="0.51180555555555551"/>
  <pageSetup paperSize="9" scale="85" firstPageNumber="0" orientation="portrait" horizontalDpi="300" verticalDpi="300" r:id="rId1"/>
  <headerFooter alignWithMargins="0"/>
</worksheet>
</file>

<file path=xl/worksheets/sheet94.xml><?xml version="1.0" encoding="utf-8"?>
<worksheet xmlns="http://schemas.openxmlformats.org/spreadsheetml/2006/main" xmlns:r="http://schemas.openxmlformats.org/officeDocument/2006/relationships">
  <sheetPr>
    <tabColor rgb="FFFF00FF"/>
  </sheetPr>
  <dimension ref="A2:K23"/>
  <sheetViews>
    <sheetView topLeftCell="A4" zoomScaleSheetLayoutView="66" workbookViewId="0">
      <selection activeCell="G14" sqref="G14"/>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77" t="s">
        <v>374</v>
      </c>
      <c r="B3" s="677"/>
      <c r="C3" s="677"/>
      <c r="D3" s="677"/>
      <c r="E3" s="677"/>
      <c r="F3" s="677"/>
      <c r="G3" s="677"/>
    </row>
    <row r="4" spans="1:7" ht="45.75" customHeight="1">
      <c r="A4" s="603" t="s">
        <v>444</v>
      </c>
      <c r="B4" s="603"/>
      <c r="C4" s="603"/>
      <c r="D4" s="603"/>
      <c r="E4" s="603"/>
      <c r="F4" s="603"/>
      <c r="G4" s="603"/>
    </row>
    <row r="5" spans="1:7" ht="15.75" customHeight="1">
      <c r="A5" s="612" t="s">
        <v>1</v>
      </c>
      <c r="B5" s="612"/>
      <c r="C5" s="612"/>
      <c r="D5" s="612"/>
      <c r="E5" s="612"/>
      <c r="F5" s="612"/>
      <c r="G5" s="612"/>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74.25" customHeight="1">
      <c r="A10" s="871" t="s">
        <v>911</v>
      </c>
      <c r="B10" s="872"/>
      <c r="C10" s="872"/>
      <c r="D10" s="873"/>
      <c r="E10" s="414">
        <v>8610.9599999999991</v>
      </c>
      <c r="F10" s="414">
        <v>8610.9599999999991</v>
      </c>
      <c r="G10" s="414">
        <v>8610.9599999999991</v>
      </c>
    </row>
    <row r="11" spans="1:7" ht="42" customHeight="1">
      <c r="A11" s="874" t="s">
        <v>912</v>
      </c>
      <c r="B11" s="875"/>
      <c r="C11" s="875"/>
      <c r="D11" s="876"/>
      <c r="E11" s="414">
        <v>1497.42</v>
      </c>
      <c r="F11" s="414">
        <v>1497.42</v>
      </c>
      <c r="G11" s="414">
        <v>1497.42</v>
      </c>
    </row>
    <row r="12" spans="1:7" ht="74.25" customHeight="1">
      <c r="A12" s="883" t="s">
        <v>963</v>
      </c>
      <c r="B12" s="884"/>
      <c r="C12" s="884"/>
      <c r="D12" s="885"/>
      <c r="E12" s="244">
        <v>8589</v>
      </c>
      <c r="F12" s="244">
        <v>8589</v>
      </c>
      <c r="G12" s="244">
        <v>8589</v>
      </c>
    </row>
    <row r="13" spans="1:7" ht="20.100000000000001" customHeight="1">
      <c r="A13" s="877" t="s">
        <v>755</v>
      </c>
      <c r="B13" s="878"/>
      <c r="C13" s="878"/>
      <c r="D13" s="879"/>
      <c r="E13" s="352">
        <v>115458.25</v>
      </c>
      <c r="F13" s="352">
        <v>317137</v>
      </c>
      <c r="G13" s="353">
        <v>268526.25</v>
      </c>
    </row>
    <row r="14" spans="1:7" s="82" customFormat="1" ht="20.100000000000001" customHeight="1">
      <c r="A14" s="671" t="s">
        <v>879</v>
      </c>
      <c r="B14" s="672"/>
      <c r="C14" s="672"/>
      <c r="D14" s="673"/>
      <c r="E14" s="352">
        <v>150000</v>
      </c>
      <c r="F14" s="352">
        <v>150000</v>
      </c>
      <c r="G14" s="353">
        <v>300000</v>
      </c>
    </row>
    <row r="15" spans="1:7" ht="54.75" customHeight="1">
      <c r="A15" s="880" t="s">
        <v>910</v>
      </c>
      <c r="B15" s="881"/>
      <c r="C15" s="881"/>
      <c r="D15" s="882"/>
      <c r="E15" s="412">
        <v>17560</v>
      </c>
      <c r="F15" s="412">
        <v>17560</v>
      </c>
      <c r="G15" s="413">
        <v>17560</v>
      </c>
    </row>
    <row r="16" spans="1:7" ht="12.75" customHeight="1">
      <c r="A16" s="599" t="s">
        <v>2</v>
      </c>
      <c r="B16" s="599"/>
      <c r="C16" s="599"/>
      <c r="D16" s="599"/>
      <c r="E16" s="5">
        <f>SUM(E10:E15)</f>
        <v>301715.63</v>
      </c>
      <c r="F16" s="77">
        <f>SUM(F10:F15)</f>
        <v>503394.38</v>
      </c>
      <c r="G16" s="77">
        <f>SUM(G10:G15)</f>
        <v>604783.63</v>
      </c>
    </row>
    <row r="17" spans="1:11" ht="12.75" customHeight="1">
      <c r="A17" s="599" t="s">
        <v>3</v>
      </c>
      <c r="B17" s="599"/>
      <c r="C17" s="599"/>
      <c r="D17" s="599"/>
      <c r="E17" s="5">
        <f>E16/1000</f>
        <v>301.71563000000003</v>
      </c>
      <c r="F17" s="5">
        <f>F16/1000</f>
        <v>503.39438000000001</v>
      </c>
      <c r="G17" s="5">
        <f>G16/1000</f>
        <v>604.78363000000002</v>
      </c>
    </row>
    <row r="18" spans="1:11">
      <c r="A18" s="668"/>
      <c r="B18" s="668"/>
    </row>
    <row r="19" spans="1:11" ht="15.75">
      <c r="A19" s="3" t="s">
        <v>4</v>
      </c>
      <c r="B19" s="3"/>
      <c r="C19" s="27"/>
      <c r="D19" s="27"/>
      <c r="E19" s="3"/>
      <c r="F19" s="594" t="s">
        <v>445</v>
      </c>
      <c r="G19" s="594"/>
    </row>
    <row r="20" spans="1:11" ht="15.75" customHeight="1">
      <c r="A20" s="3"/>
      <c r="B20" s="3"/>
      <c r="C20" s="593" t="s">
        <v>5</v>
      </c>
      <c r="D20" s="593"/>
      <c r="E20" s="3"/>
      <c r="F20" s="593" t="s">
        <v>6</v>
      </c>
      <c r="G20" s="593"/>
    </row>
    <row r="21" spans="1:11" ht="15.75">
      <c r="A21" s="3"/>
      <c r="B21" s="3"/>
      <c r="C21" s="3"/>
      <c r="D21" s="3"/>
      <c r="E21" s="3"/>
      <c r="F21" s="3"/>
      <c r="G21" s="3"/>
    </row>
    <row r="22" spans="1:11" ht="15.75">
      <c r="A22" s="3" t="s">
        <v>7</v>
      </c>
      <c r="B22" s="3"/>
      <c r="C22" s="27"/>
      <c r="D22" s="27"/>
      <c r="E22" s="3"/>
      <c r="F22" s="594" t="s">
        <v>446</v>
      </c>
      <c r="G22" s="594"/>
    </row>
    <row r="23" spans="1:11" ht="15.75">
      <c r="A23" s="9"/>
      <c r="B23" s="9"/>
      <c r="C23" s="593" t="s">
        <v>5</v>
      </c>
      <c r="D23" s="593"/>
      <c r="E23" s="3"/>
      <c r="F23" s="593" t="s">
        <v>6</v>
      </c>
      <c r="G23" s="593"/>
      <c r="K23" t="s">
        <v>22</v>
      </c>
    </row>
  </sheetData>
  <sheetProtection selectLockedCells="1" selectUnlockedCells="1"/>
  <mergeCells count="25">
    <mergeCell ref="C23:D23"/>
    <mergeCell ref="F23:G23"/>
    <mergeCell ref="A16:D16"/>
    <mergeCell ref="A17:D17"/>
    <mergeCell ref="A18:B18"/>
    <mergeCell ref="F19:G19"/>
    <mergeCell ref="C20:D20"/>
    <mergeCell ref="F20:G20"/>
    <mergeCell ref="A13:D13"/>
    <mergeCell ref="A15:D15"/>
    <mergeCell ref="A14:D14"/>
    <mergeCell ref="F22:G22"/>
    <mergeCell ref="A12:D12"/>
    <mergeCell ref="A10:D10"/>
    <mergeCell ref="A11:D11"/>
    <mergeCell ref="A8:D9"/>
    <mergeCell ref="E8:E9"/>
    <mergeCell ref="A2:G2"/>
    <mergeCell ref="A3:G3"/>
    <mergeCell ref="A4:G4"/>
    <mergeCell ref="A5:G5"/>
    <mergeCell ref="A6:G6"/>
    <mergeCell ref="A7:F7"/>
    <mergeCell ref="F8:F9"/>
    <mergeCell ref="G8:G9"/>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95.xml><?xml version="1.0" encoding="utf-8"?>
<worksheet xmlns="http://schemas.openxmlformats.org/spreadsheetml/2006/main" xmlns:r="http://schemas.openxmlformats.org/officeDocument/2006/relationships">
  <sheetPr>
    <tabColor rgb="FFFF00FF"/>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 customHeight="1">
      <c r="A3" s="603" t="s">
        <v>361</v>
      </c>
      <c r="B3" s="603"/>
      <c r="C3" s="603"/>
      <c r="D3" s="603"/>
      <c r="E3" s="603"/>
      <c r="F3" s="603"/>
      <c r="G3" s="603"/>
    </row>
    <row r="4" spans="1:7" ht="54.75"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96.xml><?xml version="1.0" encoding="utf-8"?>
<worksheet xmlns="http://schemas.openxmlformats.org/spreadsheetml/2006/main" xmlns:r="http://schemas.openxmlformats.org/officeDocument/2006/relationships">
  <sheetPr>
    <tabColor rgb="FFFF00FF"/>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21.4" customHeight="1">
      <c r="A3" s="603" t="s">
        <v>375</v>
      </c>
      <c r="B3" s="603"/>
      <c r="C3" s="603"/>
      <c r="D3" s="603"/>
      <c r="E3" s="603"/>
      <c r="F3" s="603"/>
      <c r="G3" s="603"/>
    </row>
    <row r="4" spans="1:7" ht="54" customHeight="1">
      <c r="A4" s="606"/>
      <c r="B4" s="606"/>
      <c r="C4" s="606"/>
      <c r="D4" s="606"/>
      <c r="E4" s="606"/>
      <c r="F4" s="606"/>
      <c r="G4" s="606"/>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97.xml><?xml version="1.0" encoding="utf-8"?>
<worksheet xmlns="http://schemas.openxmlformats.org/spreadsheetml/2006/main" xmlns:r="http://schemas.openxmlformats.org/officeDocument/2006/relationships">
  <sheetPr>
    <tabColor rgb="FFFF00FF"/>
  </sheetPr>
  <dimension ref="A2:K49"/>
  <sheetViews>
    <sheetView view="pageBreakPreview"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376</v>
      </c>
      <c r="B3" s="641"/>
      <c r="C3" s="641"/>
      <c r="D3" s="641"/>
      <c r="E3" s="641"/>
      <c r="F3" s="641"/>
      <c r="G3" s="641"/>
    </row>
    <row r="4" spans="1:7" ht="63"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98.xml><?xml version="1.0" encoding="utf-8"?>
<worksheet xmlns="http://schemas.openxmlformats.org/spreadsheetml/2006/main" xmlns:r="http://schemas.openxmlformats.org/officeDocument/2006/relationships">
  <sheetPr>
    <tabColor rgb="FFFF00FF"/>
  </sheetPr>
  <dimension ref="A2:K49"/>
  <sheetViews>
    <sheetView view="pageBreakPreview" topLeftCell="A10" zoomScale="66" zoomScaleNormal="66" zoomScaleSheetLayoutView="66" workbookViewId="0">
      <selection activeCell="A44" sqref="A44:IV47"/>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377</v>
      </c>
      <c r="B3" s="641"/>
      <c r="C3" s="641"/>
      <c r="D3" s="641"/>
      <c r="E3" s="641"/>
      <c r="F3" s="641"/>
      <c r="G3" s="641"/>
    </row>
    <row r="4" spans="1:7" ht="65.25" customHeight="1">
      <c r="A4" s="849"/>
      <c r="B4" s="849"/>
      <c r="C4" s="849"/>
      <c r="D4" s="849"/>
      <c r="E4" s="849"/>
      <c r="F4" s="849"/>
      <c r="G4" s="849"/>
    </row>
    <row r="5" spans="1:7" ht="15.75" customHeight="1">
      <c r="A5" s="593" t="s">
        <v>1</v>
      </c>
      <c r="B5" s="593"/>
      <c r="C5" s="593"/>
      <c r="D5" s="593"/>
      <c r="E5" s="593"/>
      <c r="F5" s="593"/>
      <c r="G5" s="593"/>
    </row>
    <row r="6" spans="1:7" ht="15.75" customHeight="1">
      <c r="A6" s="603" t="s">
        <v>338</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334</v>
      </c>
      <c r="F8" s="664" t="s">
        <v>335</v>
      </c>
      <c r="G8" s="664" t="s">
        <v>336</v>
      </c>
    </row>
    <row r="9" spans="1:7" ht="18" customHeight="1">
      <c r="A9" s="687"/>
      <c r="B9" s="687"/>
      <c r="C9" s="687"/>
      <c r="D9" s="687"/>
      <c r="E9" s="665"/>
      <c r="F9" s="665"/>
      <c r="G9" s="665"/>
    </row>
    <row r="10" spans="1:7" ht="20.100000000000001" customHeight="1">
      <c r="A10" s="695"/>
      <c r="B10" s="695"/>
      <c r="C10" s="695"/>
      <c r="D10" s="695"/>
      <c r="E10" s="22">
        <v>0</v>
      </c>
      <c r="F10" s="22">
        <v>0</v>
      </c>
      <c r="G10" s="56">
        <v>0</v>
      </c>
    </row>
    <row r="11" spans="1:7" ht="20.100000000000001" customHeight="1">
      <c r="A11" s="698"/>
      <c r="B11" s="699"/>
      <c r="C11" s="699"/>
      <c r="D11" s="700"/>
      <c r="E11" s="22">
        <v>0</v>
      </c>
      <c r="F11" s="22">
        <v>0</v>
      </c>
      <c r="G11" s="56">
        <v>0</v>
      </c>
    </row>
    <row r="12" spans="1:7" ht="20.100000000000001" customHeight="1">
      <c r="A12" s="698"/>
      <c r="B12" s="699"/>
      <c r="C12" s="699"/>
      <c r="D12" s="700"/>
      <c r="E12" s="22">
        <v>0</v>
      </c>
      <c r="F12" s="22">
        <v>0</v>
      </c>
      <c r="G12" s="56">
        <v>0</v>
      </c>
    </row>
    <row r="13" spans="1:7" ht="20.100000000000001" customHeight="1">
      <c r="A13" s="698"/>
      <c r="B13" s="699"/>
      <c r="C13" s="699"/>
      <c r="D13" s="700"/>
      <c r="E13" s="22">
        <v>0</v>
      </c>
      <c r="F13" s="22">
        <v>0</v>
      </c>
      <c r="G13" s="56">
        <v>0</v>
      </c>
    </row>
    <row r="14" spans="1:7" ht="20.100000000000001" customHeight="1">
      <c r="A14" s="698"/>
      <c r="B14" s="699"/>
      <c r="C14" s="699"/>
      <c r="D14" s="700"/>
      <c r="E14" s="22">
        <v>0</v>
      </c>
      <c r="F14" s="22">
        <v>0</v>
      </c>
      <c r="G14" s="56">
        <v>0</v>
      </c>
    </row>
    <row r="15" spans="1:7" ht="20.100000000000001" customHeight="1">
      <c r="A15" s="698"/>
      <c r="B15" s="699"/>
      <c r="C15" s="699"/>
      <c r="D15" s="700"/>
      <c r="E15" s="22">
        <v>0</v>
      </c>
      <c r="F15" s="22">
        <v>0</v>
      </c>
      <c r="G15" s="56">
        <v>0</v>
      </c>
    </row>
    <row r="16" spans="1:7" ht="20.100000000000001" customHeight="1">
      <c r="A16" s="698"/>
      <c r="B16" s="699"/>
      <c r="C16" s="699"/>
      <c r="D16" s="700"/>
      <c r="E16" s="22">
        <v>0</v>
      </c>
      <c r="F16" s="22">
        <v>0</v>
      </c>
      <c r="G16" s="56">
        <v>0</v>
      </c>
    </row>
    <row r="17" spans="1:7" ht="20.100000000000001" customHeight="1">
      <c r="A17" s="698"/>
      <c r="B17" s="699"/>
      <c r="C17" s="699"/>
      <c r="D17" s="700"/>
      <c r="E17" s="22">
        <v>0</v>
      </c>
      <c r="F17" s="22">
        <v>0</v>
      </c>
      <c r="G17" s="56">
        <v>0</v>
      </c>
    </row>
    <row r="18" spans="1:7" ht="20.100000000000001" customHeight="1">
      <c r="A18" s="698"/>
      <c r="B18" s="699"/>
      <c r="C18" s="699"/>
      <c r="D18" s="700"/>
      <c r="E18" s="22">
        <v>0</v>
      </c>
      <c r="F18" s="22">
        <v>0</v>
      </c>
      <c r="G18" s="56">
        <v>0</v>
      </c>
    </row>
    <row r="19" spans="1:7" ht="20.100000000000001" customHeight="1">
      <c r="A19" s="698"/>
      <c r="B19" s="699"/>
      <c r="C19" s="699"/>
      <c r="D19" s="700"/>
      <c r="E19" s="22">
        <v>0</v>
      </c>
      <c r="F19" s="22">
        <v>0</v>
      </c>
      <c r="G19" s="56">
        <v>0</v>
      </c>
    </row>
    <row r="20" spans="1:7" ht="20.100000000000001" customHeight="1">
      <c r="A20" s="698"/>
      <c r="B20" s="699"/>
      <c r="C20" s="699"/>
      <c r="D20" s="700"/>
      <c r="E20" s="22">
        <v>0</v>
      </c>
      <c r="F20" s="22">
        <v>0</v>
      </c>
      <c r="G20" s="56">
        <v>0</v>
      </c>
    </row>
    <row r="21" spans="1:7" ht="20.100000000000001" customHeight="1">
      <c r="A21" s="698"/>
      <c r="B21" s="699"/>
      <c r="C21" s="699"/>
      <c r="D21" s="700"/>
      <c r="E21" s="22">
        <v>0</v>
      </c>
      <c r="F21" s="22">
        <v>0</v>
      </c>
      <c r="G21" s="56">
        <v>0</v>
      </c>
    </row>
    <row r="22" spans="1:7" ht="20.100000000000001" customHeight="1">
      <c r="A22" s="698"/>
      <c r="B22" s="699"/>
      <c r="C22" s="699"/>
      <c r="D22" s="700"/>
      <c r="E22" s="22">
        <v>0</v>
      </c>
      <c r="F22" s="22">
        <v>0</v>
      </c>
      <c r="G22" s="56">
        <v>0</v>
      </c>
    </row>
    <row r="23" spans="1:7" ht="20.100000000000001" customHeight="1">
      <c r="A23" s="698"/>
      <c r="B23" s="699"/>
      <c r="C23" s="699"/>
      <c r="D23" s="700"/>
      <c r="E23" s="22">
        <v>0</v>
      </c>
      <c r="F23" s="22">
        <v>0</v>
      </c>
      <c r="G23" s="56">
        <v>0</v>
      </c>
    </row>
    <row r="24" spans="1:7" ht="20.100000000000001" customHeight="1">
      <c r="A24" s="698"/>
      <c r="B24" s="699"/>
      <c r="C24" s="699"/>
      <c r="D24" s="700"/>
      <c r="E24" s="22">
        <v>0</v>
      </c>
      <c r="F24" s="22">
        <v>0</v>
      </c>
      <c r="G24" s="56">
        <v>0</v>
      </c>
    </row>
    <row r="25" spans="1:7" ht="20.100000000000001" customHeight="1">
      <c r="A25" s="698"/>
      <c r="B25" s="699"/>
      <c r="C25" s="699"/>
      <c r="D25" s="700"/>
      <c r="E25" s="22">
        <v>0</v>
      </c>
      <c r="F25" s="22">
        <v>0</v>
      </c>
      <c r="G25" s="56">
        <v>0</v>
      </c>
    </row>
    <row r="26" spans="1:7" ht="20.100000000000001" customHeight="1">
      <c r="A26" s="698"/>
      <c r="B26" s="699"/>
      <c r="C26" s="699"/>
      <c r="D26" s="700"/>
      <c r="E26" s="22">
        <v>0</v>
      </c>
      <c r="F26" s="22">
        <v>0</v>
      </c>
      <c r="G26" s="56">
        <v>0</v>
      </c>
    </row>
    <row r="27" spans="1:7" ht="20.100000000000001" customHeight="1">
      <c r="A27" s="698"/>
      <c r="B27" s="699"/>
      <c r="C27" s="699"/>
      <c r="D27" s="700"/>
      <c r="E27" s="22">
        <v>0</v>
      </c>
      <c r="F27" s="22">
        <v>0</v>
      </c>
      <c r="G27" s="56">
        <v>0</v>
      </c>
    </row>
    <row r="28" spans="1:7" ht="20.100000000000001" customHeight="1">
      <c r="A28" s="698"/>
      <c r="B28" s="699"/>
      <c r="C28" s="699"/>
      <c r="D28" s="700"/>
      <c r="E28" s="22">
        <v>0</v>
      </c>
      <c r="F28" s="22">
        <v>0</v>
      </c>
      <c r="G28" s="56">
        <v>0</v>
      </c>
    </row>
    <row r="29" spans="1:7" ht="20.100000000000001" customHeight="1">
      <c r="A29" s="698"/>
      <c r="B29" s="699"/>
      <c r="C29" s="699"/>
      <c r="D29" s="700"/>
      <c r="E29" s="22">
        <v>0</v>
      </c>
      <c r="F29" s="22">
        <v>0</v>
      </c>
      <c r="G29" s="56">
        <v>0</v>
      </c>
    </row>
    <row r="30" spans="1:7" ht="20.100000000000001" customHeight="1">
      <c r="A30" s="698"/>
      <c r="B30" s="699"/>
      <c r="C30" s="699"/>
      <c r="D30" s="700"/>
      <c r="E30" s="22">
        <v>0</v>
      </c>
      <c r="F30" s="22">
        <v>0</v>
      </c>
      <c r="G30" s="56">
        <v>0</v>
      </c>
    </row>
    <row r="31" spans="1:7" ht="20.100000000000001" customHeight="1">
      <c r="A31" s="695"/>
      <c r="B31" s="695"/>
      <c r="C31" s="695"/>
      <c r="D31" s="695"/>
      <c r="E31" s="22">
        <v>0</v>
      </c>
      <c r="F31" s="22">
        <v>0</v>
      </c>
      <c r="G31" s="56">
        <v>0</v>
      </c>
    </row>
    <row r="32" spans="1:7" ht="20.100000000000001" customHeight="1">
      <c r="A32" s="695"/>
      <c r="B32" s="695"/>
      <c r="C32" s="695"/>
      <c r="D32" s="695"/>
      <c r="E32" s="22">
        <v>0</v>
      </c>
      <c r="F32" s="22">
        <v>0</v>
      </c>
      <c r="G32" s="56">
        <v>0</v>
      </c>
    </row>
    <row r="33" spans="1:7" ht="20.100000000000001" customHeight="1">
      <c r="A33" s="695"/>
      <c r="B33" s="695"/>
      <c r="C33" s="695"/>
      <c r="D33" s="695"/>
      <c r="E33" s="22">
        <v>0</v>
      </c>
      <c r="F33" s="22">
        <v>0</v>
      </c>
      <c r="G33" s="56">
        <v>0</v>
      </c>
    </row>
    <row r="34" spans="1:7" ht="20.100000000000001" customHeight="1">
      <c r="A34" s="695"/>
      <c r="B34" s="695"/>
      <c r="C34" s="695"/>
      <c r="D34" s="695"/>
      <c r="E34" s="22">
        <v>0</v>
      </c>
      <c r="F34" s="22">
        <v>0</v>
      </c>
      <c r="G34" s="56">
        <v>0</v>
      </c>
    </row>
    <row r="35" spans="1:7" ht="20.100000000000001" customHeight="1">
      <c r="A35" s="695"/>
      <c r="B35" s="695"/>
      <c r="C35" s="695"/>
      <c r="D35" s="695"/>
      <c r="E35" s="22">
        <v>0</v>
      </c>
      <c r="F35" s="22">
        <v>0</v>
      </c>
      <c r="G35" s="56">
        <v>0</v>
      </c>
    </row>
    <row r="36" spans="1:7" ht="20.100000000000001" customHeight="1">
      <c r="A36" s="695"/>
      <c r="B36" s="695"/>
      <c r="C36" s="695"/>
      <c r="D36" s="695"/>
      <c r="E36" s="22">
        <v>0</v>
      </c>
      <c r="F36" s="22">
        <v>0</v>
      </c>
      <c r="G36" s="56">
        <v>0</v>
      </c>
    </row>
    <row r="37" spans="1:7" ht="20.100000000000001" customHeight="1">
      <c r="A37" s="695"/>
      <c r="B37" s="695"/>
      <c r="C37" s="695"/>
      <c r="D37" s="695"/>
      <c r="E37" s="22">
        <v>0</v>
      </c>
      <c r="F37" s="22">
        <v>0</v>
      </c>
      <c r="G37" s="56">
        <v>0</v>
      </c>
    </row>
    <row r="38" spans="1:7" ht="20.100000000000001" customHeight="1">
      <c r="A38" s="696"/>
      <c r="B38" s="696"/>
      <c r="C38" s="696"/>
      <c r="D38" s="696"/>
      <c r="E38" s="22">
        <v>0</v>
      </c>
      <c r="F38" s="22">
        <v>0</v>
      </c>
      <c r="G38" s="56">
        <v>0</v>
      </c>
    </row>
    <row r="39" spans="1:7" ht="20.100000000000001" customHeight="1">
      <c r="A39" s="696"/>
      <c r="B39" s="696"/>
      <c r="C39" s="696"/>
      <c r="D39" s="696"/>
      <c r="E39" s="22">
        <v>0</v>
      </c>
      <c r="F39" s="22">
        <v>0</v>
      </c>
      <c r="G39" s="56">
        <v>0</v>
      </c>
    </row>
    <row r="40" spans="1:7" ht="20.100000000000001" customHeight="1">
      <c r="A40" s="696"/>
      <c r="B40" s="696"/>
      <c r="C40" s="696"/>
      <c r="D40" s="696"/>
      <c r="E40" s="22">
        <v>0</v>
      </c>
      <c r="F40" s="22">
        <v>0</v>
      </c>
      <c r="G40" s="56">
        <v>0</v>
      </c>
    </row>
    <row r="41" spans="1:7" ht="20.100000000000001" customHeight="1">
      <c r="A41" s="696"/>
      <c r="B41" s="696"/>
      <c r="C41" s="696"/>
      <c r="D41" s="696"/>
      <c r="E41" s="22">
        <v>0</v>
      </c>
      <c r="F41" s="22">
        <v>0</v>
      </c>
      <c r="G41" s="56">
        <v>0</v>
      </c>
    </row>
    <row r="42" spans="1:7" ht="12.75" customHeight="1">
      <c r="A42" s="599" t="s">
        <v>2</v>
      </c>
      <c r="B42" s="599"/>
      <c r="C42" s="599"/>
      <c r="D42" s="599"/>
      <c r="E42" s="5">
        <f>E10+E31+E32+E33+E34+E35+E36+E37+E38+E39+E40+E41</f>
        <v>0</v>
      </c>
      <c r="F42" s="5">
        <f>F10+F31+F32+F33+F34+F35+F36+F37+F38+F39+F40+F41</f>
        <v>0</v>
      </c>
      <c r="G42" s="5">
        <f>G10+G31+G32+G33+G34+G35+G36+G37+G38+G39+G40+G41</f>
        <v>0</v>
      </c>
    </row>
    <row r="43" spans="1:7" ht="12.75" customHeight="1">
      <c r="A43" s="599" t="s">
        <v>3</v>
      </c>
      <c r="B43" s="599"/>
      <c r="C43" s="599"/>
      <c r="D43" s="599"/>
      <c r="E43" s="5">
        <f>E42/1000</f>
        <v>0</v>
      </c>
      <c r="F43" s="5">
        <f>F42/1000</f>
        <v>0</v>
      </c>
      <c r="G43" s="5">
        <f>G42/1000</f>
        <v>0</v>
      </c>
    </row>
    <row r="44" spans="1:7">
      <c r="A44" s="668"/>
      <c r="B44" s="668"/>
    </row>
    <row r="45" spans="1:7" ht="15.75">
      <c r="A45" s="3" t="s">
        <v>4</v>
      </c>
      <c r="B45" s="3"/>
      <c r="C45" s="27"/>
      <c r="D45" s="27"/>
      <c r="E45" s="3"/>
      <c r="F45" s="594"/>
      <c r="G45" s="594"/>
    </row>
    <row r="46" spans="1:7" ht="15.75" customHeight="1">
      <c r="A46" s="3"/>
      <c r="B46" s="3"/>
      <c r="C46" s="593" t="s">
        <v>5</v>
      </c>
      <c r="D46" s="593"/>
      <c r="E46" s="3"/>
      <c r="F46" s="593" t="s">
        <v>6</v>
      </c>
      <c r="G46" s="593"/>
    </row>
    <row r="47" spans="1:7" ht="15.75">
      <c r="A47" s="3"/>
      <c r="B47" s="3"/>
      <c r="C47" s="3"/>
      <c r="D47" s="3"/>
      <c r="E47" s="3"/>
      <c r="F47" s="3"/>
      <c r="G47" s="3"/>
    </row>
    <row r="48" spans="1:7" ht="15.75">
      <c r="A48" s="3" t="s">
        <v>7</v>
      </c>
      <c r="B48" s="3"/>
      <c r="C48" s="27"/>
      <c r="D48" s="27"/>
      <c r="E48" s="3"/>
      <c r="F48" s="594"/>
      <c r="G48" s="594"/>
    </row>
    <row r="49" spans="1:11" ht="15.75">
      <c r="A49" s="9"/>
      <c r="B49" s="9"/>
      <c r="C49" s="593" t="s">
        <v>5</v>
      </c>
      <c r="D49" s="593"/>
      <c r="E49" s="3"/>
      <c r="F49" s="593" t="s">
        <v>6</v>
      </c>
      <c r="G49" s="593"/>
      <c r="K49" t="s">
        <v>22</v>
      </c>
    </row>
  </sheetData>
  <sheetProtection selectLockedCells="1" selectUnlockedCells="1"/>
  <mergeCells count="51">
    <mergeCell ref="A40:D40"/>
    <mergeCell ref="A41:D41"/>
    <mergeCell ref="F48:G48"/>
    <mergeCell ref="C49:D49"/>
    <mergeCell ref="F49:G49"/>
    <mergeCell ref="A42:D42"/>
    <mergeCell ref="A43:D43"/>
    <mergeCell ref="A44:B44"/>
    <mergeCell ref="F45:G45"/>
    <mergeCell ref="C46:D46"/>
    <mergeCell ref="F46:G46"/>
    <mergeCell ref="A37:D37"/>
    <mergeCell ref="A38:D38"/>
    <mergeCell ref="A39:D39"/>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13:D13"/>
    <mergeCell ref="A8:D9"/>
    <mergeCell ref="E8:E9"/>
    <mergeCell ref="A2:G2"/>
    <mergeCell ref="A3:G3"/>
    <mergeCell ref="A4:G4"/>
    <mergeCell ref="A5:G5"/>
    <mergeCell ref="A6:G6"/>
    <mergeCell ref="A7:F7"/>
    <mergeCell ref="F8:F9"/>
    <mergeCell ref="G8:G9"/>
    <mergeCell ref="A10:D10"/>
    <mergeCell ref="A11:D11"/>
    <mergeCell ref="A12:D12"/>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xl/worksheets/sheet99.xml><?xml version="1.0" encoding="utf-8"?>
<worksheet xmlns="http://schemas.openxmlformats.org/spreadsheetml/2006/main" xmlns:r="http://schemas.openxmlformats.org/officeDocument/2006/relationships">
  <sheetPr>
    <tabColor rgb="FFFF00FF"/>
  </sheetPr>
  <dimension ref="A2:K31"/>
  <sheetViews>
    <sheetView zoomScaleSheetLayoutView="66" workbookViewId="0">
      <selection activeCell="E8" sqref="E8:G9"/>
    </sheetView>
  </sheetViews>
  <sheetFormatPr defaultRowHeight="15"/>
  <cols>
    <col min="1" max="1" width="9.140625" style="14"/>
    <col min="2" max="2" width="5.85546875" style="14" customWidth="1"/>
    <col min="3" max="3" width="9.140625" style="14"/>
    <col min="4" max="4" width="34.42578125" style="14" customWidth="1"/>
    <col min="5" max="7" width="18" style="14" customWidth="1"/>
  </cols>
  <sheetData>
    <row r="2" spans="1:7" ht="15.75">
      <c r="A2" s="605" t="s">
        <v>0</v>
      </c>
      <c r="B2" s="605"/>
      <c r="C2" s="605"/>
      <c r="D2" s="605"/>
      <c r="E2" s="605"/>
      <c r="F2" s="605"/>
      <c r="G2" s="605"/>
    </row>
    <row r="3" spans="1:7" ht="41.25" customHeight="1">
      <c r="A3" s="641" t="s">
        <v>388</v>
      </c>
      <c r="B3" s="641"/>
      <c r="C3" s="641"/>
      <c r="D3" s="641"/>
      <c r="E3" s="641"/>
      <c r="F3" s="641"/>
      <c r="G3" s="641"/>
    </row>
    <row r="4" spans="1:7" ht="45" customHeight="1">
      <c r="A4" s="849" t="s">
        <v>444</v>
      </c>
      <c r="B4" s="849"/>
      <c r="C4" s="849"/>
      <c r="D4" s="849"/>
      <c r="E4" s="849"/>
      <c r="F4" s="849"/>
      <c r="G4" s="849"/>
    </row>
    <row r="5" spans="1:7" ht="15.75" customHeight="1">
      <c r="A5" s="593" t="s">
        <v>1</v>
      </c>
      <c r="B5" s="593"/>
      <c r="C5" s="593"/>
      <c r="D5" s="593"/>
      <c r="E5" s="593"/>
      <c r="F5" s="593"/>
      <c r="G5" s="593"/>
    </row>
    <row r="6" spans="1:7" ht="15.75" customHeight="1">
      <c r="A6" s="603" t="s">
        <v>904</v>
      </c>
      <c r="B6" s="603"/>
      <c r="C6" s="603"/>
      <c r="D6" s="603"/>
      <c r="E6" s="603"/>
      <c r="F6" s="603"/>
      <c r="G6" s="603"/>
    </row>
    <row r="7" spans="1:7" ht="15.75" customHeight="1">
      <c r="A7" s="603"/>
      <c r="B7" s="603"/>
      <c r="C7" s="603"/>
      <c r="D7" s="603"/>
      <c r="E7" s="603"/>
      <c r="F7" s="603"/>
    </row>
    <row r="8" spans="1:7" ht="14.25" customHeight="1">
      <c r="A8" s="687" t="s">
        <v>8</v>
      </c>
      <c r="B8" s="687"/>
      <c r="C8" s="687"/>
      <c r="D8" s="687"/>
      <c r="E8" s="664" t="s">
        <v>999</v>
      </c>
      <c r="F8" s="664" t="s">
        <v>997</v>
      </c>
      <c r="G8" s="664" t="s">
        <v>998</v>
      </c>
    </row>
    <row r="9" spans="1:7" ht="18" customHeight="1">
      <c r="A9" s="687"/>
      <c r="B9" s="687"/>
      <c r="C9" s="687"/>
      <c r="D9" s="687"/>
      <c r="E9" s="665"/>
      <c r="F9" s="665"/>
      <c r="G9" s="665"/>
    </row>
    <row r="10" spans="1:7" ht="20.100000000000001" customHeight="1">
      <c r="A10" s="671" t="s">
        <v>764</v>
      </c>
      <c r="B10" s="672"/>
      <c r="C10" s="672"/>
      <c r="D10" s="673"/>
      <c r="E10" s="79">
        <v>60000</v>
      </c>
      <c r="F10" s="79">
        <v>30000</v>
      </c>
      <c r="G10" s="81">
        <v>100000</v>
      </c>
    </row>
    <row r="11" spans="1:7" ht="20.100000000000001" customHeight="1">
      <c r="A11" s="671" t="s">
        <v>762</v>
      </c>
      <c r="B11" s="672"/>
      <c r="C11" s="672"/>
      <c r="D11" s="673"/>
      <c r="E11" s="79">
        <v>45000</v>
      </c>
      <c r="F11" s="79">
        <v>48000</v>
      </c>
      <c r="G11" s="81">
        <v>50000</v>
      </c>
    </row>
    <row r="12" spans="1:7" ht="20.100000000000001" customHeight="1">
      <c r="A12" s="671" t="s">
        <v>765</v>
      </c>
      <c r="B12" s="672"/>
      <c r="C12" s="672"/>
      <c r="D12" s="673"/>
      <c r="E12" s="79">
        <v>10000</v>
      </c>
      <c r="F12" s="79">
        <v>0</v>
      </c>
      <c r="G12" s="81">
        <v>10000</v>
      </c>
    </row>
    <row r="13" spans="1:7" ht="20.100000000000001" customHeight="1">
      <c r="A13" s="671" t="s">
        <v>756</v>
      </c>
      <c r="B13" s="672"/>
      <c r="C13" s="672"/>
      <c r="D13" s="673"/>
      <c r="E13" s="79">
        <v>40000</v>
      </c>
      <c r="F13" s="79">
        <v>40000</v>
      </c>
      <c r="G13" s="81">
        <v>40000</v>
      </c>
    </row>
    <row r="14" spans="1:7" ht="20.100000000000001" customHeight="1">
      <c r="A14" s="671" t="s">
        <v>757</v>
      </c>
      <c r="B14" s="672"/>
      <c r="C14" s="672"/>
      <c r="D14" s="673"/>
      <c r="E14" s="79">
        <v>0</v>
      </c>
      <c r="F14" s="79">
        <v>0</v>
      </c>
      <c r="G14" s="81">
        <v>14000</v>
      </c>
    </row>
    <row r="15" spans="1:7" ht="20.100000000000001" customHeight="1">
      <c r="A15" s="671" t="s">
        <v>758</v>
      </c>
      <c r="B15" s="672"/>
      <c r="C15" s="672"/>
      <c r="D15" s="673"/>
      <c r="E15" s="79">
        <v>30000</v>
      </c>
      <c r="F15" s="79">
        <v>30000</v>
      </c>
      <c r="G15" s="81">
        <v>30000</v>
      </c>
    </row>
    <row r="16" spans="1:7" ht="20.100000000000001" customHeight="1">
      <c r="A16" s="671" t="s">
        <v>759</v>
      </c>
      <c r="B16" s="672"/>
      <c r="C16" s="672"/>
      <c r="D16" s="673"/>
      <c r="E16" s="79">
        <v>50000</v>
      </c>
      <c r="F16" s="79">
        <v>70000</v>
      </c>
      <c r="G16" s="81">
        <v>100000</v>
      </c>
    </row>
    <row r="17" spans="1:11" ht="20.100000000000001" customHeight="1">
      <c r="A17" s="671" t="s">
        <v>760</v>
      </c>
      <c r="B17" s="672"/>
      <c r="C17" s="672"/>
      <c r="D17" s="673"/>
      <c r="E17" s="79">
        <v>8500</v>
      </c>
      <c r="F17" s="79">
        <v>0</v>
      </c>
      <c r="G17" s="81">
        <v>0</v>
      </c>
    </row>
    <row r="18" spans="1:11" ht="20.100000000000001" customHeight="1">
      <c r="A18" s="671" t="s">
        <v>761</v>
      </c>
      <c r="B18" s="672"/>
      <c r="C18" s="672"/>
      <c r="D18" s="673"/>
      <c r="E18" s="79">
        <v>45000</v>
      </c>
      <c r="F18" s="79">
        <v>50000</v>
      </c>
      <c r="G18" s="81">
        <v>40000</v>
      </c>
    </row>
    <row r="19" spans="1:11" ht="20.100000000000001" customHeight="1">
      <c r="A19" s="671" t="s">
        <v>763</v>
      </c>
      <c r="B19" s="672"/>
      <c r="C19" s="672"/>
      <c r="D19" s="673"/>
      <c r="E19" s="79">
        <v>0</v>
      </c>
      <c r="F19" s="79">
        <v>0</v>
      </c>
      <c r="G19" s="81">
        <v>0</v>
      </c>
    </row>
    <row r="20" spans="1:11" ht="20.100000000000001" customHeight="1">
      <c r="A20" s="671" t="s">
        <v>766</v>
      </c>
      <c r="B20" s="672"/>
      <c r="C20" s="672"/>
      <c r="D20" s="673"/>
      <c r="E20" s="22">
        <v>150000</v>
      </c>
      <c r="F20" s="22">
        <v>0</v>
      </c>
      <c r="G20" s="56">
        <v>30000</v>
      </c>
    </row>
    <row r="21" spans="1:11" ht="20.100000000000001" customHeight="1">
      <c r="A21" s="671" t="s">
        <v>767</v>
      </c>
      <c r="B21" s="672"/>
      <c r="C21" s="672"/>
      <c r="D21" s="673"/>
      <c r="E21" s="22">
        <v>30000</v>
      </c>
      <c r="F21" s="22">
        <v>30000</v>
      </c>
      <c r="G21" s="56">
        <v>0</v>
      </c>
    </row>
    <row r="22" spans="1:11" ht="20.100000000000001" customHeight="1">
      <c r="A22" s="671" t="s">
        <v>768</v>
      </c>
      <c r="B22" s="672"/>
      <c r="C22" s="672"/>
      <c r="D22" s="673"/>
      <c r="E22" s="22">
        <v>70000</v>
      </c>
      <c r="F22" s="22">
        <v>0</v>
      </c>
      <c r="G22" s="56">
        <v>0</v>
      </c>
    </row>
    <row r="23" spans="1:11" ht="20.100000000000001" customHeight="1">
      <c r="A23" s="671" t="s">
        <v>769</v>
      </c>
      <c r="B23" s="672"/>
      <c r="C23" s="672"/>
      <c r="D23" s="673"/>
      <c r="E23" s="22">
        <v>128000</v>
      </c>
      <c r="F23" s="22">
        <v>120000</v>
      </c>
      <c r="G23" s="56">
        <v>0</v>
      </c>
    </row>
    <row r="24" spans="1:11" ht="12.75" customHeight="1">
      <c r="A24" s="599" t="s">
        <v>2</v>
      </c>
      <c r="B24" s="599"/>
      <c r="C24" s="599"/>
      <c r="D24" s="599"/>
      <c r="E24" s="5">
        <f>SUM(E10:E23)</f>
        <v>666500</v>
      </c>
      <c r="F24" s="77">
        <f t="shared" ref="F24:G24" si="0">SUM(F10:F23)</f>
        <v>418000</v>
      </c>
      <c r="G24" s="77">
        <f t="shared" si="0"/>
        <v>414000</v>
      </c>
    </row>
    <row r="25" spans="1:11" ht="12.75" customHeight="1">
      <c r="A25" s="599" t="s">
        <v>3</v>
      </c>
      <c r="B25" s="599"/>
      <c r="C25" s="599"/>
      <c r="D25" s="599"/>
      <c r="E25" s="5">
        <f>E24/1000</f>
        <v>666.5</v>
      </c>
      <c r="F25" s="5">
        <f>F24/1000</f>
        <v>418</v>
      </c>
      <c r="G25" s="5">
        <f>G24/1000</f>
        <v>414</v>
      </c>
    </row>
    <row r="26" spans="1:11">
      <c r="A26" s="668"/>
      <c r="B26" s="668"/>
    </row>
    <row r="27" spans="1:11" ht="15.75">
      <c r="A27" s="3" t="s">
        <v>4</v>
      </c>
      <c r="B27" s="3"/>
      <c r="C27" s="27"/>
      <c r="D27" s="27"/>
      <c r="E27" s="3"/>
      <c r="F27" s="594"/>
      <c r="G27" s="594"/>
    </row>
    <row r="28" spans="1:11" ht="15.75" customHeight="1">
      <c r="A28" s="3"/>
      <c r="B28" s="3"/>
      <c r="C28" s="593" t="s">
        <v>5</v>
      </c>
      <c r="D28" s="593"/>
      <c r="E28" s="3"/>
      <c r="F28" s="593" t="s">
        <v>6</v>
      </c>
      <c r="G28" s="593"/>
    </row>
    <row r="29" spans="1:11" ht="15.75">
      <c r="A29" s="3"/>
      <c r="B29" s="3"/>
      <c r="C29" s="3"/>
      <c r="D29" s="3"/>
      <c r="E29" s="3"/>
      <c r="F29" s="3"/>
      <c r="G29" s="3"/>
    </row>
    <row r="30" spans="1:11" ht="15.75">
      <c r="A30" s="3" t="s">
        <v>7</v>
      </c>
      <c r="B30" s="3"/>
      <c r="C30" s="27"/>
      <c r="D30" s="27"/>
      <c r="E30" s="3"/>
      <c r="F30" s="594"/>
      <c r="G30" s="594"/>
    </row>
    <row r="31" spans="1:11" ht="15.75">
      <c r="A31" s="9"/>
      <c r="B31" s="9"/>
      <c r="C31" s="593" t="s">
        <v>5</v>
      </c>
      <c r="D31" s="593"/>
      <c r="E31" s="3"/>
      <c r="F31" s="593" t="s">
        <v>6</v>
      </c>
      <c r="G31" s="593"/>
      <c r="K31" t="s">
        <v>22</v>
      </c>
    </row>
  </sheetData>
  <sheetProtection selectLockedCells="1" selectUnlockedCells="1"/>
  <mergeCells count="33">
    <mergeCell ref="A21:D21"/>
    <mergeCell ref="A22:D22"/>
    <mergeCell ref="A23:D23"/>
    <mergeCell ref="F30:G30"/>
    <mergeCell ref="C31:D31"/>
    <mergeCell ref="F31:G31"/>
    <mergeCell ref="A24:D24"/>
    <mergeCell ref="A25:D25"/>
    <mergeCell ref="A26:B26"/>
    <mergeCell ref="F27:G27"/>
    <mergeCell ref="C28:D28"/>
    <mergeCell ref="F28:G28"/>
    <mergeCell ref="A20:D20"/>
    <mergeCell ref="A13:D13"/>
    <mergeCell ref="A14:D14"/>
    <mergeCell ref="A15:D15"/>
    <mergeCell ref="A16:D16"/>
    <mergeCell ref="A17:D17"/>
    <mergeCell ref="A18:D18"/>
    <mergeCell ref="A19:D19"/>
    <mergeCell ref="A12:D12"/>
    <mergeCell ref="A8:D9"/>
    <mergeCell ref="E8:E9"/>
    <mergeCell ref="A2:G2"/>
    <mergeCell ref="A3:G3"/>
    <mergeCell ref="A4:G4"/>
    <mergeCell ref="A5:G5"/>
    <mergeCell ref="A6:G6"/>
    <mergeCell ref="A7:F7"/>
    <mergeCell ref="F8:F9"/>
    <mergeCell ref="G8:G9"/>
    <mergeCell ref="A10:D10"/>
    <mergeCell ref="A11:D11"/>
  </mergeCells>
  <pageMargins left="0.86614173228346458" right="0.19685039370078741" top="0.98425196850393704" bottom="0.98425196850393704" header="0.51181102362204722" footer="0.51181102362204722"/>
  <pageSetup paperSize="9" scale="7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199</vt:i4>
      </vt:variant>
      <vt:variant>
        <vt:lpstr>Именованные диапазоны</vt:lpstr>
      </vt:variant>
      <vt:variant>
        <vt:i4>141</vt:i4>
      </vt:variant>
    </vt:vector>
  </HeadingPairs>
  <TitlesOfParts>
    <vt:vector size="340" baseType="lpstr">
      <vt:lpstr>ПЛАН</vt:lpstr>
      <vt:lpstr>ЗАКУПКИ</vt:lpstr>
      <vt:lpstr>111-211 Б</vt:lpstr>
      <vt:lpstr>119-213 Б </vt:lpstr>
      <vt:lpstr>119-226 Б </vt:lpstr>
      <vt:lpstr>111-266 Б</vt:lpstr>
      <vt:lpstr>112-212 Б</vt:lpstr>
      <vt:lpstr>112-214 Б</vt:lpstr>
      <vt:lpstr>112-226 Б</vt:lpstr>
      <vt:lpstr>112-266 Б</vt:lpstr>
      <vt:lpstr>851-291 имущ Б</vt:lpstr>
      <vt:lpstr>851-291 земля Б</vt:lpstr>
      <vt:lpstr>852-291 транс Б</vt:lpstr>
      <vt:lpstr>852-291пошл Б</vt:lpstr>
      <vt:lpstr>853-291негатив Б</vt:lpstr>
      <vt:lpstr>244-221 Б </vt:lpstr>
      <vt:lpstr>244-222 Б</vt:lpstr>
      <vt:lpstr>244-223 Б </vt:lpstr>
      <vt:lpstr>244-224 Б</vt:lpstr>
      <vt:lpstr>244-225 Б</vt:lpstr>
      <vt:lpstr>244-226 Б</vt:lpstr>
      <vt:lpstr>244-227 Б</vt:lpstr>
      <vt:lpstr>244-228 Б</vt:lpstr>
      <vt:lpstr>244-229 Б</vt:lpstr>
      <vt:lpstr>244-310 Б </vt:lpstr>
      <vt:lpstr>244-341Б</vt:lpstr>
      <vt:lpstr>244-342 Б</vt:lpstr>
      <vt:lpstr>244-343 Б</vt:lpstr>
      <vt:lpstr>расчет бензина</vt:lpstr>
      <vt:lpstr>244-344 Б</vt:lpstr>
      <vt:lpstr>мягкий инвентарь</vt:lpstr>
      <vt:lpstr>244-345 Б</vt:lpstr>
      <vt:lpstr>моющие</vt:lpstr>
      <vt:lpstr>канцелярка</vt:lpstr>
      <vt:lpstr>244-346 Б</vt:lpstr>
      <vt:lpstr>244-349 Б</vt:lpstr>
      <vt:lpstr>244-352 Б </vt:lpstr>
      <vt:lpstr>244-353 Б </vt:lpstr>
      <vt:lpstr>247-223 Б</vt:lpstr>
      <vt:lpstr>111-211 Вн ГЗ</vt:lpstr>
      <vt:lpstr>119-213  Вн ГЗ</vt:lpstr>
      <vt:lpstr>119-226 Вн ГЗ</vt:lpstr>
      <vt:lpstr>111-266 Вн ГЗ</vt:lpstr>
      <vt:lpstr>112-212Вн ГЗ</vt:lpstr>
      <vt:lpstr>112-214 ВнГЗ</vt:lpstr>
      <vt:lpstr>112-226 ВнГЗ</vt:lpstr>
      <vt:lpstr>112-266 ВнГЗ</vt:lpstr>
      <vt:lpstr>851-291 имущ ВнГЗ</vt:lpstr>
      <vt:lpstr>851-291 земля ВнГЗ</vt:lpstr>
      <vt:lpstr>852-291 транс ВнГЗ</vt:lpstr>
      <vt:lpstr>852-291пошл ВнГЗ</vt:lpstr>
      <vt:lpstr>853-291негатив ВнГЗ</vt:lpstr>
      <vt:lpstr>244-221 ВнГЗ</vt:lpstr>
      <vt:lpstr>244-222 ВнГЗ</vt:lpstr>
      <vt:lpstr>244-223 ВН ГЗ.</vt:lpstr>
      <vt:lpstr>244-224 ВнГЗ</vt:lpstr>
      <vt:lpstr>244-225 ВнГЗ</vt:lpstr>
      <vt:lpstr>244-226ВнГЗ</vt:lpstr>
      <vt:lpstr>244-227 ВнГЗ</vt:lpstr>
      <vt:lpstr>244-228 ВнГЗ</vt:lpstr>
      <vt:lpstr>244-229 ВнГЗ</vt:lpstr>
      <vt:lpstr>244-310 ВнГЗ</vt:lpstr>
      <vt:lpstr>244-341 ВнГЗ</vt:lpstr>
      <vt:lpstr>244-342 ВнГЗ</vt:lpstr>
      <vt:lpstr>бензин</vt:lpstr>
      <vt:lpstr>244-343 ВнГЗ</vt:lpstr>
      <vt:lpstr>244-344 ВнГЗ</vt:lpstr>
      <vt:lpstr>мягкий инвентарь,</vt:lpstr>
      <vt:lpstr>244-345 ВнГЗ</vt:lpstr>
      <vt:lpstr>244-346 ВнГЗ</vt:lpstr>
      <vt:lpstr>прочие</vt:lpstr>
      <vt:lpstr>канцелярка.</vt:lpstr>
      <vt:lpstr>244-349 ВнГЗ</vt:lpstr>
      <vt:lpstr>244-352 ВнГЗ</vt:lpstr>
      <vt:lpstr>244-353 ВнГЗ</vt:lpstr>
      <vt:lpstr>247-223 ВН ГЗ.</vt:lpstr>
      <vt:lpstr>111-211 Вн доп</vt:lpstr>
      <vt:lpstr>119-213  Вн доп</vt:lpstr>
      <vt:lpstr>119-226 Вн доп</vt:lpstr>
      <vt:lpstr>111-266 Вн доп</vt:lpstr>
      <vt:lpstr>112-212Вн доп</vt:lpstr>
      <vt:lpstr>112-214 Вн доп</vt:lpstr>
      <vt:lpstr>112-226 Вн доп</vt:lpstr>
      <vt:lpstr>112-266 Вн доп</vt:lpstr>
      <vt:lpstr>851-291 имущ Вн доп</vt:lpstr>
      <vt:lpstr>851-291 земля Вн доп</vt:lpstr>
      <vt:lpstr>852-291 транс Вн доп</vt:lpstr>
      <vt:lpstr>852-291пошл Вн доп</vt:lpstr>
      <vt:lpstr>853-291негатив Вн доп</vt:lpstr>
      <vt:lpstr>244-221 Вн доп</vt:lpstr>
      <vt:lpstr>244-222 Вн доп</vt:lpstr>
      <vt:lpstr>244-223 ВН доп</vt:lpstr>
      <vt:lpstr>244-224 Вн доп</vt:lpstr>
      <vt:lpstr>244-225 Вн доп</vt:lpstr>
      <vt:lpstr>244-226Вн доп</vt:lpstr>
      <vt:lpstr>244-227 Вн доп</vt:lpstr>
      <vt:lpstr>244-228 Вн доп</vt:lpstr>
      <vt:lpstr>244-229 Вн доп</vt:lpstr>
      <vt:lpstr>244-310 Вн доп</vt:lpstr>
      <vt:lpstr>244-341 Вн доп</vt:lpstr>
      <vt:lpstr>244-342 Вн доп</vt:lpstr>
      <vt:lpstr>244-343 Вн доп</vt:lpstr>
      <vt:lpstr>244-344 Вн доп</vt:lpstr>
      <vt:lpstr>мягкий инвентарь,,</vt:lpstr>
      <vt:lpstr>244-345 Вн доп</vt:lpstr>
      <vt:lpstr>прочие..</vt:lpstr>
      <vt:lpstr>244-346 Вн доп</vt:lpstr>
      <vt:lpstr>244-349 Вн доп</vt:lpstr>
      <vt:lpstr>244-352 Вн доп</vt:lpstr>
      <vt:lpstr>244-353 Вн доп</vt:lpstr>
      <vt:lpstr>247-223 ВН доп </vt:lpstr>
      <vt:lpstr>111-211 безв</vt:lpstr>
      <vt:lpstr>119-213  безв</vt:lpstr>
      <vt:lpstr>119-226 безв</vt:lpstr>
      <vt:lpstr>111-266 безв</vt:lpstr>
      <vt:lpstr>112-212 безв</vt:lpstr>
      <vt:lpstr>112-214 безв</vt:lpstr>
      <vt:lpstr>112-226 безв</vt:lpstr>
      <vt:lpstr>112-266 безв</vt:lpstr>
      <vt:lpstr>851-291 имущ безв</vt:lpstr>
      <vt:lpstr>851-291 земля безв</vt:lpstr>
      <vt:lpstr>852-291 транс безв</vt:lpstr>
      <vt:lpstr>852-291пошл безв</vt:lpstr>
      <vt:lpstr>853-291негатив безв</vt:lpstr>
      <vt:lpstr>244-221 безв</vt:lpstr>
      <vt:lpstr>244-222 безв</vt:lpstr>
      <vt:lpstr>244-223 ВН доп </vt:lpstr>
      <vt:lpstr>244-224 безв</vt:lpstr>
      <vt:lpstr>244-225 безв</vt:lpstr>
      <vt:lpstr>244-226 безв</vt:lpstr>
      <vt:lpstr>244-227 безв</vt:lpstr>
      <vt:lpstr>244-228 безв</vt:lpstr>
      <vt:lpstr>244-229 безв</vt:lpstr>
      <vt:lpstr>244-310 безв</vt:lpstr>
      <vt:lpstr>244-341 безв</vt:lpstr>
      <vt:lpstr>244-342 безв</vt:lpstr>
      <vt:lpstr>244-343 безв</vt:lpstr>
      <vt:lpstr>244-344 безв</vt:lpstr>
      <vt:lpstr>244-345 безв</vt:lpstr>
      <vt:lpstr>262 безв</vt:lpstr>
      <vt:lpstr>244-346 без</vt:lpstr>
      <vt:lpstr>244-349 безв</vt:lpstr>
      <vt:lpstr>244-352 безв</vt:lpstr>
      <vt:lpstr>244-353 безв</vt:lpstr>
      <vt:lpstr>247-223 безв</vt:lpstr>
      <vt:lpstr>243- кап.рем.1</vt:lpstr>
      <vt:lpstr>225 кап.рем.</vt:lpstr>
      <vt:lpstr>244-310 целевая</vt:lpstr>
      <vt:lpstr>244- доступ 1 </vt:lpstr>
      <vt:lpstr>Лист2</vt:lpstr>
      <vt:lpstr>244- доступ 2</vt:lpstr>
      <vt:lpstr>244 пожарка</vt:lpstr>
      <vt:lpstr>244- пожарка 1</vt:lpstr>
      <vt:lpstr>244-225 террор</vt:lpstr>
      <vt:lpstr>244-226 террор </vt:lpstr>
      <vt:lpstr>244-228 цел кап влож</vt:lpstr>
      <vt:lpstr>244 гранты</vt:lpstr>
      <vt:lpstr>321-265 меры</vt:lpstr>
      <vt:lpstr>112-267 меры </vt:lpstr>
      <vt:lpstr>111-211 подсобн</vt:lpstr>
      <vt:lpstr>119-213  подсоб</vt:lpstr>
      <vt:lpstr>119-226 подсоб</vt:lpstr>
      <vt:lpstr>111-266 подсоб</vt:lpstr>
      <vt:lpstr>112-212 подсоб</vt:lpstr>
      <vt:lpstr>112-214 подсоб</vt:lpstr>
      <vt:lpstr>112-226 подсоб</vt:lpstr>
      <vt:lpstr>112-266 подсоб</vt:lpstr>
      <vt:lpstr>851-291 имущ подсоб</vt:lpstr>
      <vt:lpstr>851-291 земля подсоб</vt:lpstr>
      <vt:lpstr>852-291 транс подсоб</vt:lpstr>
      <vt:lpstr>852-291пошл подсоб</vt:lpstr>
      <vt:lpstr>853-291негатив подсоб</vt:lpstr>
      <vt:lpstr>244-221 подсоб</vt:lpstr>
      <vt:lpstr>244-222 подсоб</vt:lpstr>
      <vt:lpstr>244-223 ВН доп  </vt:lpstr>
      <vt:lpstr>244-224 подсоб</vt:lpstr>
      <vt:lpstr>244-225 подсоб</vt:lpstr>
      <vt:lpstr>244-226 подсоб</vt:lpstr>
      <vt:lpstr>244-227 подсоб</vt:lpstr>
      <vt:lpstr>244-228 подсоб</vt:lpstr>
      <vt:lpstr>244-229 подсоб</vt:lpstr>
      <vt:lpstr>244-310 подсоб</vt:lpstr>
      <vt:lpstr>244-341 подсоб</vt:lpstr>
      <vt:lpstr>244-342 подсоб</vt:lpstr>
      <vt:lpstr>244-343 подсоб</vt:lpstr>
      <vt:lpstr>244-344 подсоб</vt:lpstr>
      <vt:lpstr>244-345 подсоб</vt:lpstr>
      <vt:lpstr>244-346 подсоб</vt:lpstr>
      <vt:lpstr>244-349 подсоб</vt:lpstr>
      <vt:lpstr>244-352 подсоб</vt:lpstr>
      <vt:lpstr>244-353 подсоб</vt:lpstr>
      <vt:lpstr>247-223 ВН подс</vt:lpstr>
      <vt:lpstr>111-211 СДУ</vt:lpstr>
      <vt:lpstr>119-213 СДУ</vt:lpstr>
      <vt:lpstr>244-226 СДУ</vt:lpstr>
      <vt:lpstr>244-310 СДУ</vt:lpstr>
      <vt:lpstr>244-345 СДУ</vt:lpstr>
      <vt:lpstr>244-346 СДУ</vt:lpstr>
      <vt:lpstr>Лист1</vt:lpstr>
      <vt:lpstr>ЗАКУПКИ!Заголовки_для_печати</vt:lpstr>
      <vt:lpstr>ПЛАН!Заголовки_для_печати</vt:lpstr>
      <vt:lpstr>'111-211 Б'!Область_печати</vt:lpstr>
      <vt:lpstr>'111-211 безв'!Область_печати</vt:lpstr>
      <vt:lpstr>'111-211 Вн ГЗ'!Область_печати</vt:lpstr>
      <vt:lpstr>'111-211 Вн доп'!Область_печати</vt:lpstr>
      <vt:lpstr>'111-211 подсобн'!Область_печати</vt:lpstr>
      <vt:lpstr>'112-212 Б'!Область_печати</vt:lpstr>
      <vt:lpstr>'112-212 безв'!Область_печати</vt:lpstr>
      <vt:lpstr>'112-212 подсоб'!Область_печати</vt:lpstr>
      <vt:lpstr>'112-212Вн ГЗ'!Область_печати</vt:lpstr>
      <vt:lpstr>'112-212Вн доп'!Область_печати</vt:lpstr>
      <vt:lpstr>'112-214 Б'!Область_печати</vt:lpstr>
      <vt:lpstr>'112-214 безв'!Область_печати</vt:lpstr>
      <vt:lpstr>'112-214 Вн доп'!Область_печати</vt:lpstr>
      <vt:lpstr>'112-214 ВнГЗ'!Область_печати</vt:lpstr>
      <vt:lpstr>'112-214 подсоб'!Область_печати</vt:lpstr>
      <vt:lpstr>'112-226 Б'!Область_печати</vt:lpstr>
      <vt:lpstr>'112-226 безв'!Область_печати</vt:lpstr>
      <vt:lpstr>'112-226 Вн доп'!Область_печати</vt:lpstr>
      <vt:lpstr>'112-226 ВнГЗ'!Область_печати</vt:lpstr>
      <vt:lpstr>'112-226 подсоб'!Область_печати</vt:lpstr>
      <vt:lpstr>'112-266 Б'!Область_печати</vt:lpstr>
      <vt:lpstr>'112-266 безв'!Область_печати</vt:lpstr>
      <vt:lpstr>'112-266 Вн доп'!Область_печати</vt:lpstr>
      <vt:lpstr>'112-266 ВнГЗ'!Область_печати</vt:lpstr>
      <vt:lpstr>'112-266 подсоб'!Область_печати</vt:lpstr>
      <vt:lpstr>'112-267 меры '!Область_печати</vt:lpstr>
      <vt:lpstr>'225 кап.рем.'!Область_печати</vt:lpstr>
      <vt:lpstr>'243- кап.рем.1'!Область_печати</vt:lpstr>
      <vt:lpstr>'244 гранты'!Область_печати</vt:lpstr>
      <vt:lpstr>'244- доступ 1 '!Область_печати</vt:lpstr>
      <vt:lpstr>'244- доступ 2'!Область_печати</vt:lpstr>
      <vt:lpstr>'244- пожарка 1'!Область_печати</vt:lpstr>
      <vt:lpstr>'244-221 Б '!Область_печати</vt:lpstr>
      <vt:lpstr>'244-221 безв'!Область_печати</vt:lpstr>
      <vt:lpstr>'244-221 Вн доп'!Область_печати</vt:lpstr>
      <vt:lpstr>'244-221 ВнГЗ'!Область_печати</vt:lpstr>
      <vt:lpstr>'244-221 подсоб'!Область_печати</vt:lpstr>
      <vt:lpstr>'244-224 Б'!Область_печати</vt:lpstr>
      <vt:lpstr>'244-224 безв'!Область_печати</vt:lpstr>
      <vt:lpstr>'244-224 Вн доп'!Область_печати</vt:lpstr>
      <vt:lpstr>'244-224 ВнГЗ'!Область_печати</vt:lpstr>
      <vt:lpstr>'244-224 подсоб'!Область_печати</vt:lpstr>
      <vt:lpstr>'244-225 Б'!Область_печати</vt:lpstr>
      <vt:lpstr>'244-225 безв'!Область_печати</vt:lpstr>
      <vt:lpstr>'244-225 Вн доп'!Область_печати</vt:lpstr>
      <vt:lpstr>'244-225 ВнГЗ'!Область_печати</vt:lpstr>
      <vt:lpstr>'244-225 подсоб'!Область_печати</vt:lpstr>
      <vt:lpstr>'244-225 террор'!Область_печати</vt:lpstr>
      <vt:lpstr>'244-226 Б'!Область_печати</vt:lpstr>
      <vt:lpstr>'244-226 безв'!Область_печати</vt:lpstr>
      <vt:lpstr>'244-226 подсоб'!Область_печати</vt:lpstr>
      <vt:lpstr>'244-226 террор '!Область_печати</vt:lpstr>
      <vt:lpstr>'244-226Вн доп'!Область_печати</vt:lpstr>
      <vt:lpstr>'244-226ВнГЗ'!Область_печати</vt:lpstr>
      <vt:lpstr>'244-227 Б'!Область_печати</vt:lpstr>
      <vt:lpstr>'244-227 безв'!Область_печати</vt:lpstr>
      <vt:lpstr>'244-227 Вн доп'!Область_печати</vt:lpstr>
      <vt:lpstr>'244-227 ВнГЗ'!Область_печати</vt:lpstr>
      <vt:lpstr>'244-227 подсоб'!Область_печати</vt:lpstr>
      <vt:lpstr>'244-228 Б'!Область_печати</vt:lpstr>
      <vt:lpstr>'244-228 безв'!Область_печати</vt:lpstr>
      <vt:lpstr>'244-228 Вн доп'!Область_печати</vt:lpstr>
      <vt:lpstr>'244-228 ВнГЗ'!Область_печати</vt:lpstr>
      <vt:lpstr>'244-228 подсоб'!Область_печати</vt:lpstr>
      <vt:lpstr>'244-228 цел кап влож'!Область_печати</vt:lpstr>
      <vt:lpstr>'244-229 Б'!Область_печати</vt:lpstr>
      <vt:lpstr>'244-229 безв'!Область_печати</vt:lpstr>
      <vt:lpstr>'244-229 Вн доп'!Область_печати</vt:lpstr>
      <vt:lpstr>'244-229 ВнГЗ'!Область_печати</vt:lpstr>
      <vt:lpstr>'244-229 подсоб'!Область_печати</vt:lpstr>
      <vt:lpstr>'244-310 Б '!Область_печати</vt:lpstr>
      <vt:lpstr>'244-310 безв'!Область_печати</vt:lpstr>
      <vt:lpstr>'244-310 Вн доп'!Область_печати</vt:lpstr>
      <vt:lpstr>'244-310 ВнГЗ'!Область_печати</vt:lpstr>
      <vt:lpstr>'244-310 подсоб'!Область_печати</vt:lpstr>
      <vt:lpstr>'244-310 целевая'!Область_печати</vt:lpstr>
      <vt:lpstr>'244-343 Б'!Область_печати</vt:lpstr>
      <vt:lpstr>'244-343 безв'!Область_печати</vt:lpstr>
      <vt:lpstr>'244-343 Вн доп'!Область_печати</vt:lpstr>
      <vt:lpstr>'244-343 ВнГЗ'!Область_печати</vt:lpstr>
      <vt:lpstr>'244-343 подсоб'!Область_печати</vt:lpstr>
      <vt:lpstr>'244-344 Б'!Область_печати</vt:lpstr>
      <vt:lpstr>'244-344 безв'!Область_печати</vt:lpstr>
      <vt:lpstr>'244-344 Вн доп'!Область_печати</vt:lpstr>
      <vt:lpstr>'244-344 ВнГЗ'!Область_печати</vt:lpstr>
      <vt:lpstr>'244-344 подсоб'!Область_печати</vt:lpstr>
      <vt:lpstr>'244-345 Б'!Область_печати</vt:lpstr>
      <vt:lpstr>'244-345 безв'!Область_печати</vt:lpstr>
      <vt:lpstr>'244-345 Вн доп'!Область_печати</vt:lpstr>
      <vt:lpstr>'244-345 ВнГЗ'!Область_печати</vt:lpstr>
      <vt:lpstr>'244-345 подсоб'!Область_печати</vt:lpstr>
      <vt:lpstr>'244-346 Б'!Область_печати</vt:lpstr>
      <vt:lpstr>'244-346 без'!Область_печати</vt:lpstr>
      <vt:lpstr>'244-346 Вн доп'!Область_печати</vt:lpstr>
      <vt:lpstr>'244-346 ВнГЗ'!Область_печати</vt:lpstr>
      <vt:lpstr>'244-346 подсоб'!Область_печати</vt:lpstr>
      <vt:lpstr>'244-349 Б'!Область_печати</vt:lpstr>
      <vt:lpstr>'244-349 безв'!Область_печати</vt:lpstr>
      <vt:lpstr>'244-349 Вн доп'!Область_печати</vt:lpstr>
      <vt:lpstr>'244-349 ВнГЗ'!Область_печати</vt:lpstr>
      <vt:lpstr>'244-349 подсоб'!Область_печати</vt:lpstr>
      <vt:lpstr>'244-352 Б '!Область_печати</vt:lpstr>
      <vt:lpstr>'244-352 безв'!Область_печати</vt:lpstr>
      <vt:lpstr>'244-352 Вн доп'!Область_печати</vt:lpstr>
      <vt:lpstr>'244-352 ВнГЗ'!Область_печати</vt:lpstr>
      <vt:lpstr>'244-352 подсоб'!Область_печати</vt:lpstr>
      <vt:lpstr>'244-353 Б '!Область_печати</vt:lpstr>
      <vt:lpstr>'244-353 безв'!Область_печати</vt:lpstr>
      <vt:lpstr>'244-353 Вн доп'!Область_печати</vt:lpstr>
      <vt:lpstr>'244-353 ВнГЗ'!Область_печати</vt:lpstr>
      <vt:lpstr>'244-353 подсоб'!Область_печати</vt:lpstr>
      <vt:lpstr>'321-265 меры'!Область_печати</vt:lpstr>
      <vt:lpstr>'851-291 земля Б'!Область_печати</vt:lpstr>
      <vt:lpstr>'851-291 земля безв'!Область_печати</vt:lpstr>
      <vt:lpstr>'851-291 земля Вн доп'!Область_печати</vt:lpstr>
      <vt:lpstr>'851-291 земля ВнГЗ'!Область_печати</vt:lpstr>
      <vt:lpstr>'851-291 земля подсоб'!Область_печати</vt:lpstr>
      <vt:lpstr>'851-291 имущ Б'!Область_печати</vt:lpstr>
      <vt:lpstr>'851-291 имущ безв'!Область_печати</vt:lpstr>
      <vt:lpstr>'851-291 имущ Вн доп'!Область_печати</vt:lpstr>
      <vt:lpstr>'851-291 имущ ВнГЗ'!Область_печати</vt:lpstr>
      <vt:lpstr>'851-291 имущ подсоб'!Область_печати</vt:lpstr>
      <vt:lpstr>'852-291 транс Б'!Область_печати</vt:lpstr>
      <vt:lpstr>'852-291 транс безв'!Область_печати</vt:lpstr>
      <vt:lpstr>'852-291 транс Вн доп'!Область_печати</vt:lpstr>
      <vt:lpstr>'852-291 транс ВнГЗ'!Область_печати</vt:lpstr>
      <vt:lpstr>'852-291 транс подсоб'!Область_печати</vt:lpstr>
      <vt:lpstr>'852-291пошл Б'!Область_печати</vt:lpstr>
      <vt:lpstr>'852-291пошл безв'!Область_печати</vt:lpstr>
      <vt:lpstr>'852-291пошл Вн доп'!Область_печати</vt:lpstr>
      <vt:lpstr>'852-291пошл ВнГЗ'!Область_печати</vt:lpstr>
      <vt:lpstr>'852-291пошл подсоб'!Область_печати</vt:lpstr>
      <vt:lpstr>'853-291негатив Б'!Область_печати</vt:lpstr>
      <vt:lpstr>'853-291негатив безв'!Область_печати</vt:lpstr>
      <vt:lpstr>'853-291негатив Вн доп'!Область_печати</vt:lpstr>
      <vt:lpstr>'853-291негатив ВнГЗ'!Область_печати</vt:lpstr>
      <vt:lpstr>'853-291негатив подсоб'!Область_печати</vt:lpstr>
      <vt:lpstr>ЗАКУПКИ!Область_печати</vt:lpstr>
      <vt:lpstr>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Е. Нефедова</dc:creator>
  <cp:lastModifiedBy>Таня</cp:lastModifiedBy>
  <cp:lastPrinted>2022-11-28T09:03:07Z</cp:lastPrinted>
  <dcterms:created xsi:type="dcterms:W3CDTF">2014-03-24T10:01:24Z</dcterms:created>
  <dcterms:modified xsi:type="dcterms:W3CDTF">2022-12-30T05:57:42Z</dcterms:modified>
</cp:coreProperties>
</file>